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280" windowWidth="11400" windowHeight="361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<sst xmlns="http://schemas.openxmlformats.org/spreadsheetml/2006/main" count="973" uniqueCount="262">
  <si>
    <t>ОТЧЕТ  ОБ 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</si>
  <si>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</si>
  <si>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</si>
  <si>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</si>
  <si>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</si>
  <si>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</si>
  <si>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/>
  </si>
  <si>
    <t>на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</si>
  <si>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</si>
  <si>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</si>
  <si>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>Администрация Паньшинского сельского поселения</t>
  </si>
  <si>
    <t>по ОКПО</t>
  </si>
  <si>
    <t>главный администратор, администратор источников финансирования 
дефицита бюджета</t>
  </si>
  <si>
    <t>Глава по БК</t>
  </si>
  <si>
    <t>955</t>
  </si>
  <si>
    <t>Наименование бюджета</t>
  </si>
  <si>
    <t>Бюджет Паньшинского сельского поселения Городищенского муниципального района</t>
  </si>
  <si>
    <t>по ОКАТО</t>
  </si>
  <si>
    <t>Периодичность: месячная</t>
  </si>
  <si>
    <t>Единица измерения:</t>
  </si>
  <si>
    <t>руб.</t>
  </si>
  <si>
    <t>по ОКЕИ</t>
  </si>
  <si>
    <t>383</t>
  </si>
  <si>
    <t>1. Доходы бюджета</t>
  </si>
  <si>
    <t>Наименование показателя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</si>
  <si>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</si>
  <si>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</si>
  <si>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</si>
  <si>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</si>
  <si>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</si>
  <si>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>через банковские счета</t>
  </si>
  <si>
    <t>некассовые операции</t>
  </si>
  <si>
    <t>итого</t>
  </si>
  <si>
    <t>назначения</t>
  </si>
  <si>
    <t>Доходы бюджета — всего</t>
  </si>
  <si>
    <t>×</t>
  </si>
  <si>
    <t>в том числе:</t>
  </si>
  <si>
    <t>101</t>
  </si>
  <si>
    <t>0201001</t>
  </si>
  <si>
    <t>1000</t>
  </si>
  <si>
    <t>110</t>
  </si>
  <si>
    <t>-</t>
  </si>
  <si>
    <t>НДФЛ</t>
  </si>
  <si>
    <t>0203001</t>
  </si>
  <si>
    <t>0000</t>
  </si>
  <si>
    <t>Единый сельхозналог</t>
  </si>
  <si>
    <t>105</t>
  </si>
  <si>
    <t>0301001</t>
  </si>
  <si>
    <t>0302001</t>
  </si>
  <si>
    <t>2000</t>
  </si>
  <si>
    <t>106</t>
  </si>
  <si>
    <t>0103010</t>
  </si>
  <si>
    <t>Налог на имущество</t>
  </si>
  <si>
    <t>0601310</t>
  </si>
  <si>
    <t>0602310</t>
  </si>
  <si>
    <t>гос.пошлина</t>
  </si>
  <si>
    <t>108</t>
  </si>
  <si>
    <t>0402001</t>
  </si>
  <si>
    <t>4000</t>
  </si>
  <si>
    <t>109</t>
  </si>
  <si>
    <t>0405310</t>
  </si>
  <si>
    <t>Доходы от сдачи в аренду имущества</t>
  </si>
  <si>
    <t>111</t>
  </si>
  <si>
    <t>0501310</t>
  </si>
  <si>
    <t>120</t>
  </si>
  <si>
    <t>202</t>
  </si>
  <si>
    <t>Дотации бюджетам поселения на выравнивание уровня бюджетной системы</t>
  </si>
  <si>
    <t>Субвенции бюджетам поселений на осуществление первичного воинского учета на территориях, где отсутствуют военные комиссариаты</t>
  </si>
  <si>
    <t>Субвенции бюджетам поселений на выполнение передаваемых полномочий субъектов Российской Федерации</t>
  </si>
  <si>
    <t> </t>
  </si>
  <si>
    <t>2. Расходы бюджета</t>
  </si>
  <si>
    <t>Код расхода
по бюджетной классификации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</si>
  <si>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</si>
  <si>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</si>
  <si>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</si>
  <si>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</si>
  <si>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</si>
  <si>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 — всего</t>
  </si>
  <si>
    <t>Заработная плата</t>
  </si>
  <si>
    <t>0102</t>
  </si>
  <si>
    <t>211</t>
  </si>
  <si>
    <t>Начисления на выплаты по оплате труда</t>
  </si>
  <si>
    <t>213</t>
  </si>
  <si>
    <t>0104</t>
  </si>
  <si>
    <t>Услуги связи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</si>
  <si>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</si>
  <si>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</si>
  <si>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</si>
  <si>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</si>
  <si>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</si>
  <si>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</si>
  <si>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</si>
  <si>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Прочие расходы</t>
  </si>
  <si>
    <t>290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</si>
  <si>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</si>
  <si>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</si>
  <si>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</si>
  <si>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</si>
  <si>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Перечисления другим бюджетам бюджетной системы Российской Федерации</t>
  </si>
  <si>
    <t>251</t>
  </si>
  <si>
    <t>0111</t>
  </si>
  <si>
    <t>0113</t>
  </si>
  <si>
    <t>0203</t>
  </si>
  <si>
    <t>0309</t>
  </si>
  <si>
    <t>0310</t>
  </si>
  <si>
    <t>0409</t>
  </si>
  <si>
    <t>0412</t>
  </si>
  <si>
    <t>0501</t>
  </si>
  <si>
    <t>0502</t>
  </si>
  <si>
    <t>0503</t>
  </si>
  <si>
    <t>0707</t>
  </si>
  <si>
    <t>0801</t>
  </si>
  <si>
    <t>Транспортные услуги</t>
  </si>
  <si>
    <t>1101</t>
  </si>
  <si>
    <t>Руководитель</t>
  </si>
  <si>
    <t>В.В. Гладков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</si>
  <si>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</si>
  <si>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</si>
  <si>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</si>
  <si>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</si>
  <si>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А.А. Шлепина</t>
  </si>
  <si>
    <t xml:space="preserve">      Прочие работы, услуги</t>
  </si>
  <si>
    <t>Налоговые и неналоговые доходы</t>
  </si>
  <si>
    <t>Безвозмездные поступления</t>
  </si>
  <si>
    <t>.0409</t>
  </si>
  <si>
    <t>.0503</t>
  </si>
  <si>
    <t>Земельный налог</t>
  </si>
  <si>
    <t>.0000000</t>
  </si>
  <si>
    <t>.0000</t>
  </si>
  <si>
    <t>.000</t>
  </si>
  <si>
    <t xml:space="preserve">      Налог на имущество</t>
  </si>
  <si>
    <t>.0103010</t>
  </si>
  <si>
    <t xml:space="preserve">      Земельный налог</t>
  </si>
  <si>
    <t>Прочие работы, услуги (энергосбер.)</t>
  </si>
  <si>
    <t>Прочие работы, услуги (Администр.)</t>
  </si>
  <si>
    <t>.0801</t>
  </si>
  <si>
    <t>.0203</t>
  </si>
  <si>
    <t>.0105010</t>
  </si>
  <si>
    <t xml:space="preserve">     Невыясненные поступления</t>
  </si>
  <si>
    <t xml:space="preserve">      Гос.пошлина</t>
  </si>
  <si>
    <t>.0301001</t>
  </si>
  <si>
    <t>Обеспечение выборов и референдумов</t>
  </si>
  <si>
    <t>.0107</t>
  </si>
  <si>
    <t>.0302001</t>
  </si>
  <si>
    <t>.0203001</t>
  </si>
  <si>
    <t>.0402001</t>
  </si>
  <si>
    <t>Иные межбюджетные трансферты</t>
  </si>
  <si>
    <t>.0499900</t>
  </si>
  <si>
    <t>.0104</t>
  </si>
  <si>
    <t>.0499910</t>
  </si>
  <si>
    <t>Прочие доходы от оказания платных услуг получателей бюджетных средств</t>
  </si>
  <si>
    <t>.0199510</t>
  </si>
  <si>
    <t>Примечание</t>
  </si>
  <si>
    <t xml:space="preserve"> </t>
  </si>
  <si>
    <t>Акцизы</t>
  </si>
  <si>
    <t>Акцизы на дизтопливо</t>
  </si>
  <si>
    <t>Акцизы на моторные масла</t>
  </si>
  <si>
    <t>Акцизы на автомобильный бензин</t>
  </si>
  <si>
    <t>Акцизы на прямогонный бензин</t>
  </si>
  <si>
    <t>Прочие услуги</t>
  </si>
  <si>
    <t xml:space="preserve"> -</t>
  </si>
  <si>
    <t>.0502</t>
  </si>
  <si>
    <t>Прочие расходы (Охрана земель)</t>
  </si>
  <si>
    <t>Прочие расходы (Поддержка ТОС)</t>
  </si>
  <si>
    <t>.0707</t>
  </si>
  <si>
    <t>Увеличение стоимости материальных запасов (Экстремизм и терроризм)</t>
  </si>
  <si>
    <t>Прочие расходы (Экстремизм и терроризм)</t>
  </si>
  <si>
    <t>Прочие расходы (Энергосбережение)</t>
  </si>
  <si>
    <t>Музеи и постоянные выставки</t>
  </si>
  <si>
    <t>Библиотеки</t>
  </si>
  <si>
    <t xml:space="preserve"> Социальная политика</t>
  </si>
  <si>
    <t>Физическая культура</t>
  </si>
  <si>
    <t>Средства массовой информации</t>
  </si>
  <si>
    <t>Глава муниципального образования</t>
  </si>
  <si>
    <t>.0102</t>
  </si>
  <si>
    <t>Центральный аппарат</t>
  </si>
  <si>
    <t>Резервный фонд</t>
  </si>
  <si>
    <t>Общегосударственные вопросы</t>
  </si>
  <si>
    <t>ВУС</t>
  </si>
  <si>
    <t>Предупреждение и ликвидация ГО и ЧС</t>
  </si>
  <si>
    <t>Обеспечение пожарной безопасности</t>
  </si>
  <si>
    <t>Прочие расходы (Налог на имущество)</t>
  </si>
  <si>
    <t>Дорожное хозяйство</t>
  </si>
  <si>
    <t>Мероприятия в области жилищного хозяйства</t>
  </si>
  <si>
    <t>Коммунальное хозяйство</t>
  </si>
  <si>
    <t>Уличное освещение</t>
  </si>
  <si>
    <t>Благоустройство</t>
  </si>
  <si>
    <t>Молодежная политика</t>
  </si>
  <si>
    <t>Программа Противодействие экстремизму, терроризму</t>
  </si>
  <si>
    <t>.0204001</t>
  </si>
  <si>
    <t xml:space="preserve">     Прочие межбюджетные трансферты</t>
  </si>
  <si>
    <t xml:space="preserve">     Задолженность по перерасчетам</t>
  </si>
  <si>
    <t xml:space="preserve">      Прочие поступления от денежных     взысканий(штрафов) и иных сумм в возмещение ущерба, зачисляемые в бюджеты поселений</t>
  </si>
  <si>
    <t>Перечисления бюджетам поселения для осуществления перечисления возврата</t>
  </si>
  <si>
    <t>Доходы бюджетов поселений от возврата остатков субсидий, субвенций и иных межбюджетных трансфертов, имеющих целевое назначение прошлых лет из муниципальных районов</t>
  </si>
  <si>
    <t xml:space="preserve">      Межбюджетный трнансферт</t>
  </si>
  <si>
    <t>.0412</t>
  </si>
  <si>
    <t xml:space="preserve"> Другие вопросы в области национальной экономики</t>
  </si>
  <si>
    <t>Сохранение культурнорго наследия (памятники)</t>
  </si>
  <si>
    <t>ДК</t>
  </si>
  <si>
    <t>Иные выплаты населению (Рез.фонд Прав.ВО)</t>
  </si>
  <si>
    <t>Иные выплаты населению (Прогр. Молод семья мест. Бюджет)</t>
  </si>
  <si>
    <t>Иные выплаты населению (субсидия Мол.семья Фед.бюджет)</t>
  </si>
  <si>
    <t>Иные выплаты населению (субсидия Мол.семья Обл.бюдет)</t>
  </si>
  <si>
    <t>.0601310</t>
  </si>
  <si>
    <t>Непрограммные расходы</t>
  </si>
  <si>
    <t>.0310</t>
  </si>
  <si>
    <t>Программа "Безопасность на дороге"</t>
  </si>
  <si>
    <t>Программа "Развитие сельских территорий"</t>
  </si>
  <si>
    <t>.0603310</t>
  </si>
  <si>
    <t>.0604310</t>
  </si>
  <si>
    <t>Прочие услуги (район)</t>
  </si>
  <si>
    <t xml:space="preserve">     Прочие межбюджетные трансферты (Район)</t>
  </si>
  <si>
    <t>.0401410</t>
  </si>
  <si>
    <t>Программа "Сохранение культурного наследия"</t>
  </si>
  <si>
    <t>.0113</t>
  </si>
  <si>
    <t xml:space="preserve">Иные выплаты населению  </t>
  </si>
  <si>
    <t>.6001010</t>
  </si>
  <si>
    <t>Выборы и референдумы</t>
  </si>
  <si>
    <t>Увеличение стоимост основный средств</t>
  </si>
  <si>
    <t xml:space="preserve">      Уплата экологии</t>
  </si>
  <si>
    <t>Увеличение стоимости на приобретение ГСМ</t>
  </si>
  <si>
    <t>Увеличение стоимости прочих оборотных запасов</t>
  </si>
  <si>
    <t>Премии и гранты</t>
  </si>
  <si>
    <t>.0106</t>
  </si>
  <si>
    <t xml:space="preserve">  </t>
  </si>
  <si>
    <t>.0201001</t>
  </si>
  <si>
    <t>,</t>
  </si>
  <si>
    <t>Субсидии бюджетам поселений на реализацию муниципальных и Федеральных программ</t>
  </si>
  <si>
    <t>.2555510</t>
  </si>
  <si>
    <t>Субсидии бюджета Волгоградской области на Приобретение автотранспортных средств</t>
  </si>
  <si>
    <t>.1500210</t>
  </si>
  <si>
    <t>Субсидия на поддержку отрасли культуры</t>
  </si>
  <si>
    <t>Выплаты по временной нетрудоспособности</t>
  </si>
  <si>
    <t>6 00А 255 195 350</t>
  </si>
  <si>
    <t>.0208001</t>
  </si>
  <si>
    <t>.0202001</t>
  </si>
  <si>
    <t xml:space="preserve">     Прочие межбюджетные трансферты на содержание объектов благоустройства</t>
  </si>
  <si>
    <t>Членские взносы</t>
  </si>
  <si>
    <t>.0213001</t>
  </si>
  <si>
    <t>.0214001</t>
  </si>
  <si>
    <t>.0223101</t>
  </si>
  <si>
    <t>.0224101</t>
  </si>
  <si>
    <t>.0225101</t>
  </si>
  <si>
    <t>.0226101</t>
  </si>
  <si>
    <t>Межбюджетный трансферт</t>
  </si>
  <si>
    <t>Доп Код</t>
  </si>
  <si>
    <t>5 500 0S1 930 540</t>
  </si>
  <si>
    <r>
      <t>5 500 0</t>
    </r>
    <r>
      <rPr>
        <b/>
        <sz val="9"/>
        <rFont val="Arial"/>
        <family val="2"/>
      </rPr>
      <t>S</t>
    </r>
    <r>
      <rPr>
        <sz val="8"/>
        <rFont val="Arial"/>
        <family val="2"/>
      </rPr>
      <t>2 270 244</t>
    </r>
  </si>
  <si>
    <t>И.В. Ляхова</t>
  </si>
  <si>
    <t>Перечисления другим бюджетам бюджетной системы РФ</t>
  </si>
  <si>
    <t>5 500 0S1 740 540</t>
  </si>
  <si>
    <t>Программа энергосбережения</t>
  </si>
  <si>
    <t>Уплата госпошлины</t>
  </si>
  <si>
    <t>Культура
(Благоустройство и досуговое обслуживание)</t>
  </si>
  <si>
    <t>Уплата госпошлины, пени</t>
  </si>
  <si>
    <t>Результат исполнения бюджета
 (дефицит / профицит )</t>
  </si>
  <si>
    <t>Иные выплаты населению (Местный)</t>
  </si>
  <si>
    <t>Лимиты 
бюджетных обязательств</t>
  </si>
  <si>
    <t>«01» января 2024 г.</t>
  </si>
  <si>
    <t>Дотации бюджетам сельских поселений на поддержку мер по обеспечению сбалансированности бюджетов</t>
  </si>
  <si>
    <t>Услуги страхования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</si>
</sst>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000"/>
    <numFmt numFmtId="175" formatCode="000"/>
    <numFmt numFmtId="176" formatCode="[=0]&quot;-&quot;;General"/>
    <numFmt numFmtId="177" formatCode="#,##0.00_р_."/>
    <numFmt numFmtId="178" formatCode="#,##0.0_р_.;[Red]#,##0.0_р_."/>
    <numFmt numFmtId="179" formatCode="0.0"/>
  </numFmts>
  <fonts count="59">
    <font>
      <sz val="8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b/>
      <sz val="11"/>
      <name val="Bodoni MT Poster Compressed"/>
      <family val="1"/>
    </font>
    <font>
      <b/>
      <sz val="8"/>
      <name val="Times New Roman"/>
      <family val="1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60"/>
      <name val="Arial"/>
      <family val="2"/>
    </font>
    <font>
      <b/>
      <sz val="9"/>
      <color indexed="60"/>
      <name val="Arial"/>
      <family val="2"/>
    </font>
    <font>
      <b/>
      <sz val="8"/>
      <color indexed="60"/>
      <name val="Arial"/>
      <family val="2"/>
    </font>
    <font>
      <sz val="9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9"/>
      <color indexed="60"/>
      <name val="Arial"/>
      <family val="2"/>
    </font>
    <font>
      <b/>
      <sz val="11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C00000"/>
      <name val="Arial"/>
      <family val="2"/>
    </font>
    <font>
      <b/>
      <sz val="9"/>
      <color rgb="FFC00000"/>
      <name val="Arial"/>
      <family val="2"/>
    </font>
    <font>
      <b/>
      <sz val="8"/>
      <color rgb="FFC0000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9"/>
      <color rgb="FFC00000"/>
      <name val="Arial"/>
      <family val="2"/>
    </font>
    <font>
      <b/>
      <sz val="11"/>
      <color rgb="FFC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DCC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hair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hair">
        <color rgb="FF000000"/>
      </left>
      <right style="hair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/>
    </border>
    <border>
      <left style="thin"/>
      <right/>
      <top style="thin"/>
      <bottom style="thin"/>
    </border>
    <border>
      <left/>
      <right/>
      <top style="thin">
        <color rgb="FF000000"/>
      </top>
      <bottom/>
    </border>
    <border>
      <left style="thin"/>
      <right style="thin"/>
      <top/>
      <bottom/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/>
    </border>
    <border>
      <left style="thin"/>
      <right style="thin"/>
      <top/>
      <bottom style="thin">
        <color rgb="FF000000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hair">
        <color rgb="FF000000"/>
      </left>
      <right/>
      <top style="thin">
        <color rgb="FF000000"/>
      </top>
      <bottom style="thin">
        <color rgb="FF000000"/>
      </bottom>
    </border>
    <border>
      <left style="hair">
        <color rgb="FF000000"/>
      </left>
      <right>
        <color indexed="63"/>
      </right>
      <top/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hair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medium">
        <color rgb="FF000000"/>
      </right>
      <top>
        <color indexed="63"/>
      </top>
      <bottom style="thin"/>
    </border>
    <border>
      <left style="hair">
        <color rgb="FF000000"/>
      </left>
      <right style="hair">
        <color rgb="FF000000"/>
      </right>
      <top>
        <color indexed="63"/>
      </top>
      <bottom>
        <color indexed="63"/>
      </bottom>
    </border>
    <border>
      <left style="hair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medium">
        <color rgb="FF000000"/>
      </right>
      <top style="thin"/>
      <bottom>
        <color indexed="63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/>
      <bottom/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thin"/>
      <top style="thin"/>
      <bottom style="thin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/>
    </border>
    <border>
      <left style="medium"/>
      <right style="thin"/>
      <top style="thin"/>
      <bottom style="medium"/>
    </border>
    <border>
      <left style="hair">
        <color rgb="FF000000"/>
      </left>
      <right style="hair">
        <color rgb="FF000000"/>
      </right>
      <top style="thin">
        <color rgb="FF000000"/>
      </top>
      <bottom style="medium"/>
    </border>
    <border>
      <left style="hair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rgb="FF000000"/>
      </left>
      <right style="medium"/>
      <top/>
      <bottom/>
    </border>
    <border>
      <left style="thin">
        <color rgb="FF000000"/>
      </left>
      <right style="medium"/>
      <top style="thin">
        <color rgb="FF000000"/>
      </top>
      <bottom/>
    </border>
    <border>
      <left/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 style="hair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medium"/>
      <right style="medium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hair">
        <color rgb="FF000000"/>
      </left>
      <right/>
      <top style="thin">
        <color rgb="FF000000"/>
      </top>
      <bottom style="medium"/>
    </border>
    <border>
      <left/>
      <right/>
      <top style="thin">
        <color rgb="FF000000"/>
      </top>
      <bottom style="medium"/>
    </border>
    <border>
      <left/>
      <right style="hair">
        <color rgb="FF000000"/>
      </right>
      <top style="thin">
        <color rgb="FF000000"/>
      </top>
      <bottom style="medium"/>
    </border>
    <border>
      <left style="medium"/>
      <right/>
      <top style="thin">
        <color rgb="FF000000"/>
      </top>
      <bottom style="thin">
        <color rgb="FF000000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medium"/>
      <right/>
      <top style="thin">
        <color rgb="FF000000"/>
      </top>
      <bottom/>
    </border>
    <border>
      <left style="medium"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/>
      <right style="medium">
        <color rgb="FF000000"/>
      </right>
      <top/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/>
      <right style="medium">
        <color rgb="FF000000"/>
      </right>
      <top>
        <color indexed="63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medium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medium">
        <color rgb="FF000000"/>
      </right>
      <top style="thin">
        <color rgb="FF00000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4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top"/>
    </xf>
    <xf numFmtId="0" fontId="0" fillId="0" borderId="0" xfId="0" applyAlignment="1">
      <alignment horizontal="left" vertical="top"/>
    </xf>
    <xf numFmtId="0" fontId="3" fillId="0" borderId="11" xfId="0" applyFont="1" applyBorder="1" applyAlignment="1">
      <alignment horizontal="center" vertical="top"/>
    </xf>
    <xf numFmtId="4" fontId="0" fillId="33" borderId="11" xfId="0" applyNumberFormat="1" applyFill="1" applyBorder="1" applyAlignment="1">
      <alignment horizontal="right" vertical="top"/>
    </xf>
    <xf numFmtId="176" fontId="0" fillId="33" borderId="11" xfId="0" applyNumberFormat="1" applyFill="1" applyBorder="1" applyAlignment="1">
      <alignment horizontal="right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34" borderId="15" xfId="0" applyFill="1" applyBorder="1" applyAlignment="1">
      <alignment horizontal="center" vertical="top"/>
    </xf>
    <xf numFmtId="0" fontId="0" fillId="34" borderId="16" xfId="0" applyFill="1" applyBorder="1" applyAlignment="1">
      <alignment horizontal="center" vertical="top"/>
    </xf>
    <xf numFmtId="0" fontId="0" fillId="34" borderId="10" xfId="0" applyFill="1" applyBorder="1" applyAlignment="1">
      <alignment horizontal="right" vertical="top"/>
    </xf>
    <xf numFmtId="4" fontId="0" fillId="33" borderId="10" xfId="0" applyNumberFormat="1" applyFill="1" applyBorder="1" applyAlignment="1">
      <alignment horizontal="right" vertical="top"/>
    </xf>
    <xf numFmtId="0" fontId="0" fillId="33" borderId="10" xfId="0" applyFill="1" applyBorder="1" applyAlignment="1">
      <alignment horizontal="right" vertical="top"/>
    </xf>
    <xf numFmtId="0" fontId="0" fillId="0" borderId="10" xfId="0" applyBorder="1" applyAlignment="1">
      <alignment horizontal="center" vertical="top"/>
    </xf>
    <xf numFmtId="1" fontId="0" fillId="0" borderId="17" xfId="0" applyNumberFormat="1" applyBorder="1" applyAlignment="1">
      <alignment horizontal="center" vertical="top"/>
    </xf>
    <xf numFmtId="1" fontId="0" fillId="0" borderId="18" xfId="0" applyNumberForma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0" fillId="34" borderId="15" xfId="0" applyFill="1" applyBorder="1" applyAlignment="1">
      <alignment horizontal="center" vertical="top"/>
    </xf>
    <xf numFmtId="0" fontId="0" fillId="0" borderId="20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34" borderId="15" xfId="0" applyFill="1" applyBorder="1" applyAlignment="1">
      <alignment horizontal="center" vertical="top"/>
    </xf>
    <xf numFmtId="0" fontId="0" fillId="34" borderId="15" xfId="0" applyFont="1" applyFill="1" applyBorder="1" applyAlignment="1">
      <alignment horizontal="center" vertical="top"/>
    </xf>
    <xf numFmtId="0" fontId="0" fillId="0" borderId="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34" borderId="22" xfId="0" applyFill="1" applyBorder="1" applyAlignment="1">
      <alignment horizontal="center" vertical="top"/>
    </xf>
    <xf numFmtId="0" fontId="0" fillId="34" borderId="16" xfId="0" applyFont="1" applyFill="1" applyBorder="1" applyAlignment="1">
      <alignment horizontal="center" vertical="top"/>
    </xf>
    <xf numFmtId="0" fontId="52" fillId="34" borderId="10" xfId="0" applyFont="1" applyFill="1" applyBorder="1" applyAlignment="1">
      <alignment horizontal="right" vertical="top"/>
    </xf>
    <xf numFmtId="0" fontId="52" fillId="0" borderId="0" xfId="0" applyFont="1" applyAlignment="1">
      <alignment horizontal="left" vertical="top"/>
    </xf>
    <xf numFmtId="0" fontId="52" fillId="0" borderId="14" xfId="0" applyFont="1" applyBorder="1" applyAlignment="1">
      <alignment horizontal="left" vertical="top"/>
    </xf>
    <xf numFmtId="0" fontId="52" fillId="0" borderId="0" xfId="0" applyFont="1" applyAlignment="1">
      <alignment horizontal="left"/>
    </xf>
    <xf numFmtId="0" fontId="0" fillId="34" borderId="15" xfId="0" applyFill="1" applyBorder="1" applyAlignment="1">
      <alignment horizontal="center" vertical="top"/>
    </xf>
    <xf numFmtId="0" fontId="0" fillId="34" borderId="15" xfId="0" applyFill="1" applyBorder="1" applyAlignment="1">
      <alignment horizontal="center" vertical="top"/>
    </xf>
    <xf numFmtId="0" fontId="0" fillId="0" borderId="10" xfId="0" applyFont="1" applyBorder="1" applyAlignment="1">
      <alignment horizontal="left" vertical="top"/>
    </xf>
    <xf numFmtId="0" fontId="0" fillId="34" borderId="10" xfId="0" applyFont="1" applyFill="1" applyBorder="1" applyAlignment="1">
      <alignment horizontal="right" vertical="top"/>
    </xf>
    <xf numFmtId="0" fontId="0" fillId="0" borderId="0" xfId="0" applyFont="1" applyAlignment="1">
      <alignment horizontal="left" vertical="top"/>
    </xf>
    <xf numFmtId="0" fontId="53" fillId="34" borderId="15" xfId="0" applyFont="1" applyFill="1" applyBorder="1" applyAlignment="1">
      <alignment horizontal="center" vertical="top"/>
    </xf>
    <xf numFmtId="0" fontId="53" fillId="34" borderId="16" xfId="0" applyFont="1" applyFill="1" applyBorder="1" applyAlignment="1">
      <alignment horizontal="center" vertical="top"/>
    </xf>
    <xf numFmtId="0" fontId="53" fillId="0" borderId="23" xfId="0" applyFont="1" applyBorder="1" applyAlignment="1">
      <alignment horizontal="center" vertical="top"/>
    </xf>
    <xf numFmtId="0" fontId="53" fillId="0" borderId="23" xfId="0" applyFont="1" applyBorder="1" applyAlignment="1">
      <alignment horizontal="left" vertical="top"/>
    </xf>
    <xf numFmtId="0" fontId="53" fillId="0" borderId="20" xfId="0" applyFont="1" applyBorder="1" applyAlignment="1">
      <alignment horizontal="left" vertical="top"/>
    </xf>
    <xf numFmtId="0" fontId="0" fillId="34" borderId="15" xfId="0" applyFill="1" applyBorder="1" applyAlignment="1">
      <alignment horizontal="center" vertical="top"/>
    </xf>
    <xf numFmtId="0" fontId="0" fillId="34" borderId="15" xfId="0" applyFill="1" applyBorder="1" applyAlignment="1">
      <alignment horizontal="center" vertical="top"/>
    </xf>
    <xf numFmtId="0" fontId="0" fillId="34" borderId="15" xfId="0" applyFill="1" applyBorder="1" applyAlignment="1">
      <alignment horizontal="center" vertical="top"/>
    </xf>
    <xf numFmtId="0" fontId="0" fillId="0" borderId="0" xfId="0" applyBorder="1" applyAlignment="1">
      <alignment horizontal="left"/>
    </xf>
    <xf numFmtId="0" fontId="0" fillId="34" borderId="15" xfId="0" applyFill="1" applyBorder="1" applyAlignment="1">
      <alignment horizontal="center" vertical="top"/>
    </xf>
    <xf numFmtId="0" fontId="0" fillId="34" borderId="15" xfId="0" applyFont="1" applyFill="1" applyBorder="1" applyAlignment="1">
      <alignment horizontal="center" vertical="top"/>
    </xf>
    <xf numFmtId="0" fontId="54" fillId="34" borderId="16" xfId="0" applyFont="1" applyFill="1" applyBorder="1" applyAlignment="1">
      <alignment horizontal="center" vertical="top"/>
    </xf>
    <xf numFmtId="0" fontId="54" fillId="34" borderId="10" xfId="0" applyFont="1" applyFill="1" applyBorder="1" applyAlignment="1">
      <alignment horizontal="right" vertical="top"/>
    </xf>
    <xf numFmtId="4" fontId="54" fillId="33" borderId="10" xfId="0" applyNumberFormat="1" applyFont="1" applyFill="1" applyBorder="1" applyAlignment="1">
      <alignment horizontal="right" vertical="top"/>
    </xf>
    <xf numFmtId="0" fontId="54" fillId="0" borderId="0" xfId="0" applyFont="1" applyAlignment="1">
      <alignment horizontal="left" vertical="top"/>
    </xf>
    <xf numFmtId="0" fontId="0" fillId="34" borderId="15" xfId="0" applyFill="1" applyBorder="1" applyAlignment="1">
      <alignment horizontal="center" vertical="top"/>
    </xf>
    <xf numFmtId="178" fontId="0" fillId="34" borderId="10" xfId="0" applyNumberFormat="1" applyFont="1" applyFill="1" applyBorder="1" applyAlignment="1">
      <alignment horizontal="right" vertical="top"/>
    </xf>
    <xf numFmtId="0" fontId="0" fillId="34" borderId="15" xfId="0" applyFill="1" applyBorder="1" applyAlignment="1">
      <alignment horizontal="center" vertical="top"/>
    </xf>
    <xf numFmtId="0" fontId="0" fillId="34" borderId="15" xfId="0" applyFont="1" applyFill="1" applyBorder="1" applyAlignment="1">
      <alignment horizontal="center" vertical="top"/>
    </xf>
    <xf numFmtId="0" fontId="0" fillId="34" borderId="24" xfId="0" applyFill="1" applyBorder="1" applyAlignment="1">
      <alignment horizontal="center" vertical="top"/>
    </xf>
    <xf numFmtId="0" fontId="7" fillId="34" borderId="15" xfId="0" applyFont="1" applyFill="1" applyBorder="1" applyAlignment="1">
      <alignment horizontal="center" vertical="top"/>
    </xf>
    <xf numFmtId="0" fontId="7" fillId="34" borderId="16" xfId="0" applyFont="1" applyFill="1" applyBorder="1" applyAlignment="1">
      <alignment horizontal="center" vertical="top"/>
    </xf>
    <xf numFmtId="177" fontId="0" fillId="34" borderId="10" xfId="0" applyNumberFormat="1" applyFill="1" applyBorder="1" applyAlignment="1">
      <alignment horizontal="left" vertical="top"/>
    </xf>
    <xf numFmtId="4" fontId="0" fillId="34" borderId="10" xfId="0" applyNumberFormat="1" applyFill="1" applyBorder="1" applyAlignment="1">
      <alignment horizontal="left" vertical="top"/>
    </xf>
    <xf numFmtId="2" fontId="0" fillId="34" borderId="10" xfId="0" applyNumberFormat="1" applyFill="1" applyBorder="1" applyAlignment="1">
      <alignment horizontal="left" vertical="top"/>
    </xf>
    <xf numFmtId="177" fontId="53" fillId="34" borderId="10" xfId="0" applyNumberFormat="1" applyFont="1" applyFill="1" applyBorder="1" applyAlignment="1">
      <alignment horizontal="left" vertical="top"/>
    </xf>
    <xf numFmtId="4" fontId="0" fillId="34" borderId="10" xfId="0" applyNumberFormat="1" applyFont="1" applyFill="1" applyBorder="1" applyAlignment="1">
      <alignment horizontal="left" vertical="top"/>
    </xf>
    <xf numFmtId="4" fontId="53" fillId="0" borderId="13" xfId="0" applyNumberFormat="1" applyFont="1" applyBorder="1" applyAlignment="1">
      <alignment horizontal="left" vertical="top"/>
    </xf>
    <xf numFmtId="177" fontId="54" fillId="34" borderId="10" xfId="0" applyNumberFormat="1" applyFont="1" applyFill="1" applyBorder="1" applyAlignment="1">
      <alignment horizontal="left" vertical="top"/>
    </xf>
    <xf numFmtId="177" fontId="0" fillId="34" borderId="10" xfId="0" applyNumberFormat="1" applyFont="1" applyFill="1" applyBorder="1" applyAlignment="1">
      <alignment horizontal="left" vertical="top"/>
    </xf>
    <xf numFmtId="4" fontId="53" fillId="34" borderId="10" xfId="0" applyNumberFormat="1" applyFont="1" applyFill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34" borderId="10" xfId="0" applyFont="1" applyFill="1" applyBorder="1" applyAlignment="1">
      <alignment horizontal="right" vertical="top"/>
    </xf>
    <xf numFmtId="0" fontId="7" fillId="33" borderId="10" xfId="0" applyFont="1" applyFill="1" applyBorder="1" applyAlignment="1">
      <alignment horizontal="right" vertical="top"/>
    </xf>
    <xf numFmtId="4" fontId="7" fillId="33" borderId="10" xfId="0" applyNumberFormat="1" applyFont="1" applyFill="1" applyBorder="1" applyAlignment="1">
      <alignment horizontal="right" vertical="top"/>
    </xf>
    <xf numFmtId="0" fontId="7" fillId="0" borderId="0" xfId="0" applyFont="1" applyAlignment="1">
      <alignment horizontal="left" vertical="top"/>
    </xf>
    <xf numFmtId="0" fontId="0" fillId="33" borderId="10" xfId="0" applyFont="1" applyFill="1" applyBorder="1" applyAlignment="1">
      <alignment horizontal="right" vertical="top"/>
    </xf>
    <xf numFmtId="0" fontId="2" fillId="0" borderId="10" xfId="0" applyFont="1" applyBorder="1" applyAlignment="1">
      <alignment horizontal="left" vertical="top"/>
    </xf>
    <xf numFmtId="0" fontId="2" fillId="34" borderId="16" xfId="0" applyFont="1" applyFill="1" applyBorder="1" applyAlignment="1">
      <alignment horizontal="center" vertical="top"/>
    </xf>
    <xf numFmtId="0" fontId="2" fillId="34" borderId="10" xfId="0" applyFont="1" applyFill="1" applyBorder="1" applyAlignment="1">
      <alignment horizontal="right" vertical="top"/>
    </xf>
    <xf numFmtId="0" fontId="2" fillId="0" borderId="0" xfId="0" applyFont="1" applyAlignment="1">
      <alignment horizontal="left" vertical="top"/>
    </xf>
    <xf numFmtId="4" fontId="2" fillId="34" borderId="10" xfId="0" applyNumberFormat="1" applyFont="1" applyFill="1" applyBorder="1" applyAlignment="1">
      <alignment horizontal="left" vertical="top"/>
    </xf>
    <xf numFmtId="4" fontId="2" fillId="0" borderId="14" xfId="0" applyNumberFormat="1" applyFont="1" applyBorder="1" applyAlignment="1">
      <alignment horizontal="left" vertical="top"/>
    </xf>
    <xf numFmtId="4" fontId="3" fillId="34" borderId="10" xfId="0" applyNumberFormat="1" applyFont="1" applyFill="1" applyBorder="1" applyAlignment="1">
      <alignment horizontal="left" vertical="top"/>
    </xf>
    <xf numFmtId="4" fontId="7" fillId="34" borderId="10" xfId="0" applyNumberFormat="1" applyFont="1" applyFill="1" applyBorder="1" applyAlignment="1">
      <alignment horizontal="left" vertical="top"/>
    </xf>
    <xf numFmtId="0" fontId="0" fillId="31" borderId="0" xfId="0" applyFont="1" applyFill="1" applyAlignment="1">
      <alignment horizontal="left"/>
    </xf>
    <xf numFmtId="4" fontId="0" fillId="31" borderId="10" xfId="0" applyNumberFormat="1" applyFont="1" applyFill="1" applyBorder="1" applyAlignment="1">
      <alignment horizontal="left" vertical="top"/>
    </xf>
    <xf numFmtId="2" fontId="0" fillId="31" borderId="10" xfId="0" applyNumberFormat="1" applyFont="1" applyFill="1" applyBorder="1" applyAlignment="1">
      <alignment horizontal="left" vertical="top"/>
    </xf>
    <xf numFmtId="177" fontId="0" fillId="31" borderId="10" xfId="0" applyNumberFormat="1" applyFont="1" applyFill="1" applyBorder="1" applyAlignment="1">
      <alignment horizontal="left" vertical="top"/>
    </xf>
    <xf numFmtId="177" fontId="0" fillId="31" borderId="10" xfId="0" applyNumberFormat="1" applyFont="1" applyFill="1" applyBorder="1" applyAlignment="1">
      <alignment horizontal="left"/>
    </xf>
    <xf numFmtId="2" fontId="0" fillId="31" borderId="10" xfId="0" applyNumberFormat="1" applyFont="1" applyFill="1" applyBorder="1" applyAlignment="1">
      <alignment horizontal="left"/>
    </xf>
    <xf numFmtId="4" fontId="2" fillId="31" borderId="14" xfId="0" applyNumberFormat="1" applyFont="1" applyFill="1" applyBorder="1" applyAlignment="1">
      <alignment horizontal="left" vertical="top"/>
    </xf>
    <xf numFmtId="4" fontId="0" fillId="31" borderId="14" xfId="0" applyNumberFormat="1" applyFont="1" applyFill="1" applyBorder="1" applyAlignment="1">
      <alignment horizontal="left" vertical="top"/>
    </xf>
    <xf numFmtId="0" fontId="3" fillId="31" borderId="11" xfId="0" applyFont="1" applyFill="1" applyBorder="1" applyAlignment="1">
      <alignment horizontal="center" vertical="top"/>
    </xf>
    <xf numFmtId="0" fontId="0" fillId="35" borderId="0" xfId="0" applyFill="1" applyBorder="1" applyAlignment="1">
      <alignment horizontal="left"/>
    </xf>
    <xf numFmtId="0" fontId="0" fillId="35" borderId="25" xfId="0" applyFill="1" applyBorder="1" applyAlignment="1">
      <alignment horizontal="left"/>
    </xf>
    <xf numFmtId="0" fontId="0" fillId="35" borderId="25" xfId="0" applyFont="1" applyFill="1" applyBorder="1" applyAlignment="1">
      <alignment horizontal="left"/>
    </xf>
    <xf numFmtId="0" fontId="0" fillId="35" borderId="0" xfId="0" applyFill="1" applyAlignment="1">
      <alignment horizontal="left"/>
    </xf>
    <xf numFmtId="0" fontId="0" fillId="35" borderId="0" xfId="0" applyFont="1" applyFill="1" applyAlignment="1">
      <alignment horizontal="left"/>
    </xf>
    <xf numFmtId="176" fontId="0" fillId="16" borderId="11" xfId="0" applyNumberFormat="1" applyFill="1" applyBorder="1" applyAlignment="1">
      <alignment horizontal="right" vertical="top"/>
    </xf>
    <xf numFmtId="4" fontId="0" fillId="16" borderId="11" xfId="0" applyNumberFormat="1" applyFill="1" applyBorder="1" applyAlignment="1">
      <alignment horizontal="right" vertical="top"/>
    </xf>
    <xf numFmtId="4" fontId="0" fillId="16" borderId="19" xfId="0" applyNumberFormat="1" applyFill="1" applyBorder="1" applyAlignment="1">
      <alignment horizontal="right" vertical="top"/>
    </xf>
    <xf numFmtId="1" fontId="0" fillId="35" borderId="10" xfId="0" applyNumberFormat="1" applyFont="1" applyFill="1" applyBorder="1" applyAlignment="1">
      <alignment horizontal="center" vertical="top"/>
    </xf>
    <xf numFmtId="0" fontId="0" fillId="35" borderId="14" xfId="0" applyFont="1" applyFill="1" applyBorder="1" applyAlignment="1">
      <alignment horizontal="left" vertical="top"/>
    </xf>
    <xf numFmtId="4" fontId="2" fillId="35" borderId="14" xfId="0" applyNumberFormat="1" applyFont="1" applyFill="1" applyBorder="1" applyAlignment="1">
      <alignment horizontal="left" vertical="top"/>
    </xf>
    <xf numFmtId="0" fontId="7" fillId="31" borderId="20" xfId="0" applyFont="1" applyFill="1" applyBorder="1" applyAlignment="1">
      <alignment horizontal="left" vertical="top"/>
    </xf>
    <xf numFmtId="0" fontId="7" fillId="31" borderId="14" xfId="0" applyFont="1" applyFill="1" applyBorder="1" applyAlignment="1">
      <alignment horizontal="left" vertical="top"/>
    </xf>
    <xf numFmtId="0" fontId="7" fillId="31" borderId="0" xfId="0" applyFont="1" applyFill="1" applyAlignment="1">
      <alignment horizontal="left"/>
    </xf>
    <xf numFmtId="0" fontId="7" fillId="31" borderId="26" xfId="0" applyFont="1" applyFill="1" applyBorder="1" applyAlignment="1">
      <alignment horizontal="center" vertical="top"/>
    </xf>
    <xf numFmtId="0" fontId="7" fillId="31" borderId="23" xfId="0" applyFont="1" applyFill="1" applyBorder="1" applyAlignment="1">
      <alignment horizontal="left" vertical="top"/>
    </xf>
    <xf numFmtId="4" fontId="7" fillId="31" borderId="14" xfId="0" applyNumberFormat="1" applyFont="1" applyFill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53" fillId="0" borderId="14" xfId="0" applyFont="1" applyBorder="1" applyAlignment="1">
      <alignment horizontal="left" vertical="top"/>
    </xf>
    <xf numFmtId="0" fontId="2" fillId="34" borderId="10" xfId="0" applyFont="1" applyFill="1" applyBorder="1" applyAlignment="1">
      <alignment horizontal="left" vertical="top"/>
    </xf>
    <xf numFmtId="0" fontId="53" fillId="34" borderId="10" xfId="0" applyFont="1" applyFill="1" applyBorder="1" applyAlignment="1">
      <alignment horizontal="left" vertical="top"/>
    </xf>
    <xf numFmtId="0" fontId="2" fillId="35" borderId="25" xfId="0" applyFont="1" applyFill="1" applyBorder="1" applyAlignment="1">
      <alignment horizontal="left"/>
    </xf>
    <xf numFmtId="0" fontId="2" fillId="35" borderId="0" xfId="0" applyFont="1" applyFill="1" applyAlignment="1">
      <alignment horizontal="left"/>
    </xf>
    <xf numFmtId="4" fontId="2" fillId="34" borderId="10" xfId="0" applyNumberFormat="1" applyFont="1" applyFill="1" applyBorder="1" applyAlignment="1">
      <alignment horizontal="left" vertical="top"/>
    </xf>
    <xf numFmtId="177" fontId="2" fillId="34" borderId="10" xfId="0" applyNumberFormat="1" applyFont="1" applyFill="1" applyBorder="1" applyAlignment="1">
      <alignment horizontal="left" vertical="top"/>
    </xf>
    <xf numFmtId="4" fontId="2" fillId="33" borderId="11" xfId="0" applyNumberFormat="1" applyFont="1" applyFill="1" applyBorder="1" applyAlignment="1">
      <alignment horizontal="left" vertical="top"/>
    </xf>
    <xf numFmtId="0" fontId="3" fillId="0" borderId="10" xfId="0" applyFont="1" applyBorder="1" applyAlignment="1">
      <alignment horizontal="left" vertical="center" wrapText="1"/>
    </xf>
    <xf numFmtId="4" fontId="53" fillId="35" borderId="14" xfId="0" applyNumberFormat="1" applyFont="1" applyFill="1" applyBorder="1" applyAlignment="1">
      <alignment horizontal="left" vertical="top"/>
    </xf>
    <xf numFmtId="177" fontId="53" fillId="31" borderId="10" xfId="0" applyNumberFormat="1" applyFont="1" applyFill="1" applyBorder="1" applyAlignment="1">
      <alignment horizontal="left" vertical="top"/>
    </xf>
    <xf numFmtId="39" fontId="53" fillId="31" borderId="10" xfId="0" applyNumberFormat="1" applyFont="1" applyFill="1" applyBorder="1" applyAlignment="1">
      <alignment horizontal="left" vertical="top"/>
    </xf>
    <xf numFmtId="4" fontId="53" fillId="31" borderId="10" xfId="0" applyNumberFormat="1" applyFont="1" applyFill="1" applyBorder="1" applyAlignment="1">
      <alignment horizontal="left" vertical="top"/>
    </xf>
    <xf numFmtId="0" fontId="0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4" fillId="35" borderId="27" xfId="0" applyFont="1" applyFill="1" applyBorder="1" applyAlignment="1">
      <alignment horizontal="center" vertical="top"/>
    </xf>
    <xf numFmtId="0" fontId="2" fillId="35" borderId="27" xfId="0" applyFont="1" applyFill="1" applyBorder="1" applyAlignment="1">
      <alignment horizontal="left" vertical="top"/>
    </xf>
    <xf numFmtId="0" fontId="0" fillId="35" borderId="0" xfId="0" applyFill="1" applyAlignment="1">
      <alignment/>
    </xf>
    <xf numFmtId="0" fontId="0" fillId="35" borderId="0" xfId="0" applyFill="1" applyAlignment="1">
      <alignment horizontal="left" vertical="top"/>
    </xf>
    <xf numFmtId="0" fontId="52" fillId="35" borderId="0" xfId="0" applyFont="1" applyFill="1" applyAlignment="1">
      <alignment horizontal="left"/>
    </xf>
    <xf numFmtId="0" fontId="52" fillId="35" borderId="0" xfId="0" applyFont="1" applyFill="1" applyAlignment="1">
      <alignment horizontal="left" vertical="top"/>
    </xf>
    <xf numFmtId="0" fontId="0" fillId="35" borderId="0" xfId="0" applyFont="1" applyFill="1" applyAlignment="1">
      <alignment horizontal="left" vertical="top"/>
    </xf>
    <xf numFmtId="0" fontId="54" fillId="35" borderId="0" xfId="0" applyFont="1" applyFill="1" applyAlignment="1">
      <alignment horizontal="left" vertical="top"/>
    </xf>
    <xf numFmtId="0" fontId="7" fillId="35" borderId="0" xfId="0" applyFont="1" applyFill="1" applyAlignment="1">
      <alignment horizontal="left"/>
    </xf>
    <xf numFmtId="0" fontId="2" fillId="35" borderId="0" xfId="0" applyFont="1" applyFill="1" applyAlignment="1">
      <alignment horizontal="left" vertical="top"/>
    </xf>
    <xf numFmtId="0" fontId="7" fillId="35" borderId="0" xfId="0" applyFont="1" applyFill="1" applyAlignment="1">
      <alignment horizontal="left" vertical="top"/>
    </xf>
    <xf numFmtId="0" fontId="0" fillId="0" borderId="23" xfId="0" applyBorder="1" applyAlignment="1">
      <alignment horizontal="left"/>
    </xf>
    <xf numFmtId="0" fontId="0" fillId="35" borderId="0" xfId="0" applyFont="1" applyFill="1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4" fontId="0" fillId="0" borderId="31" xfId="0" applyNumberFormat="1" applyBorder="1" applyAlignment="1">
      <alignment horizontal="center"/>
    </xf>
    <xf numFmtId="174" fontId="0" fillId="0" borderId="23" xfId="0" applyNumberFormat="1" applyBorder="1" applyAlignment="1">
      <alignment horizontal="center"/>
    </xf>
    <xf numFmtId="0" fontId="2" fillId="35" borderId="0" xfId="0" applyFont="1" applyFill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35" borderId="36" xfId="0" applyFill="1" applyBorder="1" applyAlignment="1">
      <alignment horizontal="left"/>
    </xf>
    <xf numFmtId="177" fontId="7" fillId="34" borderId="10" xfId="0" applyNumberFormat="1" applyFont="1" applyFill="1" applyBorder="1" applyAlignment="1">
      <alignment horizontal="left" vertical="top"/>
    </xf>
    <xf numFmtId="0" fontId="0" fillId="34" borderId="15" xfId="0" applyFill="1" applyBorder="1" applyAlignment="1">
      <alignment horizontal="center" vertical="top"/>
    </xf>
    <xf numFmtId="0" fontId="0" fillId="34" borderId="15" xfId="0" applyFont="1" applyFill="1" applyBorder="1" applyAlignment="1">
      <alignment horizontal="center" vertical="top"/>
    </xf>
    <xf numFmtId="0" fontId="0" fillId="34" borderId="15" xfId="0" applyFill="1" applyBorder="1" applyAlignment="1">
      <alignment horizontal="center" vertical="top"/>
    </xf>
    <xf numFmtId="0" fontId="0" fillId="34" borderId="15" xfId="0" applyFont="1" applyFill="1" applyBorder="1" applyAlignment="1">
      <alignment horizontal="center" vertical="top"/>
    </xf>
    <xf numFmtId="0" fontId="0" fillId="34" borderId="15" xfId="0" applyFont="1" applyFill="1" applyBorder="1" applyAlignment="1">
      <alignment horizontal="center" vertical="top"/>
    </xf>
    <xf numFmtId="4" fontId="2" fillId="31" borderId="10" xfId="0" applyNumberFormat="1" applyFont="1" applyFill="1" applyBorder="1" applyAlignment="1">
      <alignment horizontal="left" vertical="top"/>
    </xf>
    <xf numFmtId="0" fontId="2" fillId="34" borderId="10" xfId="0" applyFont="1" applyFill="1" applyBorder="1" applyAlignment="1">
      <alignment horizontal="left" vertical="top"/>
    </xf>
    <xf numFmtId="2" fontId="53" fillId="34" borderId="10" xfId="0" applyNumberFormat="1" applyFont="1" applyFill="1" applyBorder="1" applyAlignment="1">
      <alignment horizontal="left" vertical="top"/>
    </xf>
    <xf numFmtId="0" fontId="0" fillId="34" borderId="15" xfId="0" applyFont="1" applyFill="1" applyBorder="1" applyAlignment="1">
      <alignment horizontal="center" vertical="top"/>
    </xf>
    <xf numFmtId="0" fontId="0" fillId="34" borderId="15" xfId="0" applyFill="1" applyBorder="1" applyAlignment="1">
      <alignment horizontal="center" vertical="top"/>
    </xf>
    <xf numFmtId="0" fontId="0" fillId="34" borderId="15" xfId="0" applyFill="1" applyBorder="1" applyAlignment="1">
      <alignment horizontal="center" vertical="top"/>
    </xf>
    <xf numFmtId="0" fontId="0" fillId="34" borderId="15" xfId="0" applyFont="1" applyFill="1" applyBorder="1" applyAlignment="1">
      <alignment horizontal="center" vertical="top"/>
    </xf>
    <xf numFmtId="0" fontId="0" fillId="34" borderId="15" xfId="0" applyFill="1" applyBorder="1" applyAlignment="1">
      <alignment horizontal="center" vertical="top"/>
    </xf>
    <xf numFmtId="0" fontId="0" fillId="34" borderId="15" xfId="0" applyFont="1" applyFill="1" applyBorder="1" applyAlignment="1">
      <alignment horizontal="center" vertical="top"/>
    </xf>
    <xf numFmtId="0" fontId="0" fillId="34" borderId="15" xfId="0" applyFont="1" applyFill="1" applyBorder="1" applyAlignment="1">
      <alignment horizontal="center" vertical="top"/>
    </xf>
    <xf numFmtId="0" fontId="0" fillId="34" borderId="15" xfId="0" applyFont="1" applyFill="1" applyBorder="1" applyAlignment="1">
      <alignment horizontal="center" vertical="top"/>
    </xf>
    <xf numFmtId="0" fontId="0" fillId="34" borderId="15" xfId="0" applyFill="1" applyBorder="1" applyAlignment="1">
      <alignment horizontal="center" vertical="top"/>
    </xf>
    <xf numFmtId="0" fontId="0" fillId="34" borderId="37" xfId="0" applyFill="1" applyBorder="1" applyAlignment="1">
      <alignment horizontal="center" vertical="top"/>
    </xf>
    <xf numFmtId="0" fontId="0" fillId="34" borderId="13" xfId="0" applyFill="1" applyBorder="1" applyAlignment="1">
      <alignment horizontal="center" vertical="top"/>
    </xf>
    <xf numFmtId="0" fontId="0" fillId="34" borderId="15" xfId="0" applyFont="1" applyFill="1" applyBorder="1" applyAlignment="1">
      <alignment horizontal="center" vertical="top"/>
    </xf>
    <xf numFmtId="0" fontId="0" fillId="34" borderId="15" xfId="0" applyFill="1" applyBorder="1" applyAlignment="1">
      <alignment horizontal="center" vertical="top"/>
    </xf>
    <xf numFmtId="4" fontId="7" fillId="31" borderId="10" xfId="0" applyNumberFormat="1" applyFont="1" applyFill="1" applyBorder="1" applyAlignment="1">
      <alignment horizontal="left" vertical="top"/>
    </xf>
    <xf numFmtId="0" fontId="0" fillId="34" borderId="15" xfId="0" applyFont="1" applyFill="1" applyBorder="1" applyAlignment="1">
      <alignment horizontal="center" vertical="top"/>
    </xf>
    <xf numFmtId="0" fontId="0" fillId="34" borderId="15" xfId="0" applyFill="1" applyBorder="1" applyAlignment="1">
      <alignment horizontal="center" vertical="top"/>
    </xf>
    <xf numFmtId="0" fontId="0" fillId="34" borderId="15" xfId="0" applyFill="1" applyBorder="1" applyAlignment="1">
      <alignment horizontal="center" vertical="top"/>
    </xf>
    <xf numFmtId="0" fontId="0" fillId="34" borderId="15" xfId="0" applyFill="1" applyBorder="1" applyAlignment="1">
      <alignment horizontal="center" vertical="top"/>
    </xf>
    <xf numFmtId="0" fontId="0" fillId="34" borderId="15" xfId="0" applyFill="1" applyBorder="1" applyAlignment="1">
      <alignment horizontal="center" vertical="top"/>
    </xf>
    <xf numFmtId="0" fontId="0" fillId="34" borderId="15" xfId="0" applyFont="1" applyFill="1" applyBorder="1" applyAlignment="1">
      <alignment horizontal="center" vertical="top"/>
    </xf>
    <xf numFmtId="0" fontId="0" fillId="34" borderId="15" xfId="0" applyFill="1" applyBorder="1" applyAlignment="1">
      <alignment horizontal="center" vertical="top"/>
    </xf>
    <xf numFmtId="0" fontId="0" fillId="34" borderId="15" xfId="0" applyFont="1" applyFill="1" applyBorder="1" applyAlignment="1">
      <alignment horizontal="center" vertical="top"/>
    </xf>
    <xf numFmtId="0" fontId="0" fillId="34" borderId="15" xfId="0" applyFont="1" applyFill="1" applyBorder="1" applyAlignment="1">
      <alignment horizontal="center" vertical="top"/>
    </xf>
    <xf numFmtId="0" fontId="0" fillId="34" borderId="15" xfId="0" applyFill="1" applyBorder="1" applyAlignment="1">
      <alignment horizontal="center" vertical="top"/>
    </xf>
    <xf numFmtId="0" fontId="0" fillId="34" borderId="15" xfId="0" applyFont="1" applyFill="1" applyBorder="1" applyAlignment="1">
      <alignment horizontal="center" vertical="top"/>
    </xf>
    <xf numFmtId="4" fontId="30" fillId="31" borderId="14" xfId="0" applyNumberFormat="1" applyFont="1" applyFill="1" applyBorder="1" applyAlignment="1">
      <alignment horizontal="left" vertical="top"/>
    </xf>
    <xf numFmtId="0" fontId="0" fillId="34" borderId="15" xfId="0" applyFill="1" applyBorder="1" applyAlignment="1">
      <alignment horizontal="center" vertical="top"/>
    </xf>
    <xf numFmtId="0" fontId="0" fillId="34" borderId="15" xfId="0" applyFill="1" applyBorder="1" applyAlignment="1">
      <alignment horizontal="center" vertical="top"/>
    </xf>
    <xf numFmtId="0" fontId="0" fillId="34" borderId="15" xfId="0" applyFill="1" applyBorder="1" applyAlignment="1">
      <alignment horizontal="center" vertical="top"/>
    </xf>
    <xf numFmtId="0" fontId="0" fillId="34" borderId="15" xfId="0" applyFont="1" applyFill="1" applyBorder="1" applyAlignment="1">
      <alignment horizontal="center" vertical="top"/>
    </xf>
    <xf numFmtId="4" fontId="0" fillId="16" borderId="11" xfId="0" applyNumberFormat="1" applyFont="1" applyFill="1" applyBorder="1" applyAlignment="1">
      <alignment horizontal="right" vertical="top"/>
    </xf>
    <xf numFmtId="0" fontId="0" fillId="34" borderId="15" xfId="0" applyFill="1" applyBorder="1" applyAlignment="1">
      <alignment horizontal="center" vertical="top"/>
    </xf>
    <xf numFmtId="0" fontId="0" fillId="34" borderId="15" xfId="0" applyFont="1" applyFill="1" applyBorder="1" applyAlignment="1">
      <alignment horizontal="center" vertical="top"/>
    </xf>
    <xf numFmtId="0" fontId="0" fillId="34" borderId="15" xfId="0" applyFill="1" applyBorder="1" applyAlignment="1">
      <alignment horizontal="center" vertical="top"/>
    </xf>
    <xf numFmtId="0" fontId="0" fillId="34" borderId="15" xfId="0" applyFont="1" applyFill="1" applyBorder="1" applyAlignment="1">
      <alignment horizontal="center" vertical="top"/>
    </xf>
    <xf numFmtId="0" fontId="0" fillId="34" borderId="15" xfId="0" applyFont="1" applyFill="1" applyBorder="1" applyAlignment="1">
      <alignment horizontal="center" vertical="top"/>
    </xf>
    <xf numFmtId="0" fontId="0" fillId="34" borderId="15" xfId="0" applyFill="1" applyBorder="1" applyAlignment="1">
      <alignment horizontal="center" vertical="top"/>
    </xf>
    <xf numFmtId="0" fontId="0" fillId="34" borderId="15" xfId="0" applyFont="1" applyFill="1" applyBorder="1" applyAlignment="1">
      <alignment horizontal="center" vertical="top"/>
    </xf>
    <xf numFmtId="0" fontId="0" fillId="34" borderId="15" xfId="0" applyFill="1" applyBorder="1" applyAlignment="1">
      <alignment horizontal="center" vertical="top"/>
    </xf>
    <xf numFmtId="0" fontId="0" fillId="34" borderId="15" xfId="0" applyFont="1" applyFill="1" applyBorder="1" applyAlignment="1">
      <alignment horizontal="center" vertical="top"/>
    </xf>
    <xf numFmtId="0" fontId="0" fillId="34" borderId="15" xfId="0" applyFill="1" applyBorder="1" applyAlignment="1">
      <alignment horizontal="center" vertical="top"/>
    </xf>
    <xf numFmtId="0" fontId="0" fillId="34" borderId="15" xfId="0" applyFont="1" applyFill="1" applyBorder="1" applyAlignment="1">
      <alignment horizontal="center" vertical="top"/>
    </xf>
    <xf numFmtId="0" fontId="0" fillId="34" borderId="15" xfId="0" applyFill="1" applyBorder="1" applyAlignment="1">
      <alignment horizontal="center" vertical="top"/>
    </xf>
    <xf numFmtId="0" fontId="0" fillId="34" borderId="15" xfId="0" applyFill="1" applyBorder="1" applyAlignment="1">
      <alignment horizontal="center" vertical="top"/>
    </xf>
    <xf numFmtId="0" fontId="0" fillId="34" borderId="15" xfId="0" applyFont="1" applyFill="1" applyBorder="1" applyAlignment="1">
      <alignment horizontal="center" vertical="top"/>
    </xf>
    <xf numFmtId="0" fontId="0" fillId="34" borderId="15" xfId="0" applyFill="1" applyBorder="1" applyAlignment="1">
      <alignment horizontal="center" vertical="top"/>
    </xf>
    <xf numFmtId="0" fontId="0" fillId="34" borderId="15" xfId="0" applyFont="1" applyFill="1" applyBorder="1" applyAlignment="1">
      <alignment horizontal="center" vertical="top"/>
    </xf>
    <xf numFmtId="0" fontId="0" fillId="34" borderId="15" xfId="0" applyFill="1" applyBorder="1" applyAlignment="1">
      <alignment horizontal="center" vertical="top"/>
    </xf>
    <xf numFmtId="0" fontId="0" fillId="34" borderId="15" xfId="0" applyFont="1" applyFill="1" applyBorder="1" applyAlignment="1">
      <alignment horizontal="center" vertical="top"/>
    </xf>
    <xf numFmtId="4" fontId="0" fillId="34" borderId="10" xfId="0" applyNumberFormat="1" applyFill="1" applyBorder="1" applyAlignment="1">
      <alignment horizontal="right" vertical="top"/>
    </xf>
    <xf numFmtId="0" fontId="0" fillId="34" borderId="15" xfId="0" applyFont="1" applyFill="1" applyBorder="1" applyAlignment="1">
      <alignment horizontal="center" vertical="top"/>
    </xf>
    <xf numFmtId="0" fontId="0" fillId="34" borderId="15" xfId="0" applyFill="1" applyBorder="1" applyAlignment="1">
      <alignment horizontal="center" vertical="top"/>
    </xf>
    <xf numFmtId="0" fontId="0" fillId="34" borderId="15" xfId="0" applyFill="1" applyBorder="1" applyAlignment="1">
      <alignment horizontal="center" vertical="top"/>
    </xf>
    <xf numFmtId="0" fontId="0" fillId="34" borderId="15" xfId="0" applyFont="1" applyFill="1" applyBorder="1" applyAlignment="1">
      <alignment horizontal="center" vertical="top"/>
    </xf>
    <xf numFmtId="0" fontId="0" fillId="34" borderId="15" xfId="0" applyFill="1" applyBorder="1" applyAlignment="1">
      <alignment horizontal="center" vertical="top"/>
    </xf>
    <xf numFmtId="0" fontId="0" fillId="34" borderId="15" xfId="0" applyFont="1" applyFill="1" applyBorder="1" applyAlignment="1">
      <alignment horizontal="center" vertical="top"/>
    </xf>
    <xf numFmtId="177" fontId="0" fillId="31" borderId="10" xfId="0" applyNumberFormat="1" applyFont="1" applyFill="1" applyBorder="1" applyAlignment="1">
      <alignment horizontal="left" vertical="top" wrapText="1"/>
    </xf>
    <xf numFmtId="0" fontId="0" fillId="34" borderId="15" xfId="0" applyFill="1" applyBorder="1" applyAlignment="1">
      <alignment horizontal="center" vertical="top"/>
    </xf>
    <xf numFmtId="0" fontId="0" fillId="34" borderId="15" xfId="0" applyFill="1" applyBorder="1" applyAlignment="1">
      <alignment horizontal="center" vertical="top"/>
    </xf>
    <xf numFmtId="0" fontId="7" fillId="34" borderId="24" xfId="0" applyFont="1" applyFill="1" applyBorder="1" applyAlignment="1">
      <alignment horizontal="center" vertical="top"/>
    </xf>
    <xf numFmtId="0" fontId="0" fillId="34" borderId="15" xfId="0" applyFill="1" applyBorder="1" applyAlignment="1">
      <alignment horizontal="center" vertical="top"/>
    </xf>
    <xf numFmtId="0" fontId="0" fillId="34" borderId="37" xfId="0" applyFill="1" applyBorder="1" applyAlignment="1">
      <alignment horizontal="center" vertical="top"/>
    </xf>
    <xf numFmtId="0" fontId="0" fillId="34" borderId="15" xfId="0" applyFill="1" applyBorder="1" applyAlignment="1">
      <alignment horizontal="center" vertical="top"/>
    </xf>
    <xf numFmtId="0" fontId="0" fillId="34" borderId="24" xfId="0" applyFill="1" applyBorder="1" applyAlignment="1">
      <alignment horizontal="center" vertical="top"/>
    </xf>
    <xf numFmtId="0" fontId="0" fillId="34" borderId="15" xfId="0" applyFill="1" applyBorder="1" applyAlignment="1">
      <alignment horizontal="center" vertical="top"/>
    </xf>
    <xf numFmtId="0" fontId="0" fillId="34" borderId="15" xfId="0" applyFont="1" applyFill="1" applyBorder="1" applyAlignment="1">
      <alignment horizontal="center" vertical="top"/>
    </xf>
    <xf numFmtId="0" fontId="0" fillId="34" borderId="15" xfId="0" applyFill="1" applyBorder="1" applyAlignment="1">
      <alignment horizontal="center" vertical="top"/>
    </xf>
    <xf numFmtId="0" fontId="0" fillId="34" borderId="15" xfId="0" applyFill="1" applyBorder="1" applyAlignment="1">
      <alignment horizontal="center" vertical="top"/>
    </xf>
    <xf numFmtId="0" fontId="3" fillId="34" borderId="10" xfId="0" applyFont="1" applyFill="1" applyBorder="1" applyAlignment="1">
      <alignment horizontal="left" vertical="top"/>
    </xf>
    <xf numFmtId="0" fontId="0" fillId="34" borderId="15" xfId="0" applyFill="1" applyBorder="1" applyAlignment="1">
      <alignment horizontal="center" vertical="top"/>
    </xf>
    <xf numFmtId="0" fontId="0" fillId="34" borderId="15" xfId="0" applyFill="1" applyBorder="1" applyAlignment="1">
      <alignment horizontal="center" vertical="top"/>
    </xf>
    <xf numFmtId="0" fontId="0" fillId="34" borderId="15" xfId="0" applyFont="1" applyFill="1" applyBorder="1" applyAlignment="1">
      <alignment horizontal="center" vertical="top"/>
    </xf>
    <xf numFmtId="4" fontId="55" fillId="16" borderId="19" xfId="0" applyNumberFormat="1" applyFont="1" applyFill="1" applyBorder="1" applyAlignment="1">
      <alignment horizontal="right" vertical="top"/>
    </xf>
    <xf numFmtId="4" fontId="0" fillId="16" borderId="19" xfId="0" applyNumberFormat="1" applyFont="1" applyFill="1" applyBorder="1" applyAlignment="1">
      <alignment horizontal="right" vertical="top"/>
    </xf>
    <xf numFmtId="0" fontId="0" fillId="0" borderId="10" xfId="0" applyBorder="1" applyAlignment="1">
      <alignment vertical="top"/>
    </xf>
    <xf numFmtId="0" fontId="7" fillId="0" borderId="14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34" borderId="38" xfId="0" applyFont="1" applyFill="1" applyBorder="1" applyAlignment="1">
      <alignment horizontal="center" vertical="top"/>
    </xf>
    <xf numFmtId="0" fontId="0" fillId="34" borderId="20" xfId="0" applyFill="1" applyBorder="1" applyAlignment="1">
      <alignment horizontal="center" vertical="top"/>
    </xf>
    <xf numFmtId="0" fontId="0" fillId="34" borderId="39" xfId="0" applyFont="1" applyFill="1" applyBorder="1" applyAlignment="1">
      <alignment horizontal="center" vertical="top"/>
    </xf>
    <xf numFmtId="0" fontId="0" fillId="34" borderId="23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0" fontId="0" fillId="34" borderId="15" xfId="0" applyFill="1" applyBorder="1" applyAlignment="1">
      <alignment horizontal="center" vertical="top"/>
    </xf>
    <xf numFmtId="0" fontId="0" fillId="34" borderId="15" xfId="0" applyFill="1" applyBorder="1" applyAlignment="1">
      <alignment horizontal="center" vertical="top"/>
    </xf>
    <xf numFmtId="0" fontId="0" fillId="34" borderId="15" xfId="0" applyFill="1" applyBorder="1" applyAlignment="1">
      <alignment horizontal="center" vertical="top"/>
    </xf>
    <xf numFmtId="1" fontId="3" fillId="0" borderId="10" xfId="0" applyNumberFormat="1" applyFont="1" applyBorder="1" applyAlignment="1">
      <alignment horizontal="center" vertical="top"/>
    </xf>
    <xf numFmtId="0" fontId="0" fillId="34" borderId="15" xfId="0" applyFill="1" applyBorder="1" applyAlignment="1">
      <alignment horizontal="center" vertical="top"/>
    </xf>
    <xf numFmtId="4" fontId="54" fillId="0" borderId="14" xfId="0" applyNumberFormat="1" applyFont="1" applyBorder="1" applyAlignment="1">
      <alignment horizontal="right" vertical="top"/>
    </xf>
    <xf numFmtId="0" fontId="7" fillId="0" borderId="14" xfId="0" applyFont="1" applyBorder="1" applyAlignment="1">
      <alignment horizontal="left" vertical="top"/>
    </xf>
    <xf numFmtId="4" fontId="7" fillId="0" borderId="14" xfId="0" applyNumberFormat="1" applyFont="1" applyBorder="1" applyAlignment="1">
      <alignment horizontal="right" vertical="top"/>
    </xf>
    <xf numFmtId="0" fontId="0" fillId="34" borderId="15" xfId="0" applyFont="1" applyFill="1" applyBorder="1" applyAlignment="1">
      <alignment horizontal="center" vertical="top"/>
    </xf>
    <xf numFmtId="0" fontId="0" fillId="34" borderId="24" xfId="0" applyFill="1" applyBorder="1" applyAlignment="1">
      <alignment horizontal="center" vertical="top"/>
    </xf>
    <xf numFmtId="0" fontId="0" fillId="34" borderId="24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4" fontId="2" fillId="16" borderId="11" xfId="0" applyNumberFormat="1" applyFont="1" applyFill="1" applyBorder="1" applyAlignment="1">
      <alignment vertical="top"/>
    </xf>
    <xf numFmtId="4" fontId="2" fillId="16" borderId="11" xfId="0" applyNumberFormat="1" applyFont="1" applyFill="1" applyBorder="1" applyAlignment="1">
      <alignment vertical="top"/>
    </xf>
    <xf numFmtId="173" fontId="0" fillId="34" borderId="10" xfId="58" applyFont="1" applyFill="1" applyBorder="1" applyAlignment="1">
      <alignment horizontal="right" vertical="center"/>
    </xf>
    <xf numFmtId="173" fontId="2" fillId="31" borderId="14" xfId="58" applyFont="1" applyFill="1" applyBorder="1" applyAlignment="1">
      <alignment horizontal="right" vertical="top"/>
    </xf>
    <xf numFmtId="173" fontId="0" fillId="31" borderId="14" xfId="58" applyFont="1" applyFill="1" applyBorder="1" applyAlignment="1">
      <alignment horizontal="right" vertical="center"/>
    </xf>
    <xf numFmtId="173" fontId="2" fillId="31" borderId="14" xfId="58" applyFont="1" applyFill="1" applyBorder="1" applyAlignment="1">
      <alignment horizontal="right" vertical="center"/>
    </xf>
    <xf numFmtId="173" fontId="7" fillId="31" borderId="14" xfId="58" applyFont="1" applyFill="1" applyBorder="1" applyAlignment="1">
      <alignment horizontal="right" vertical="center"/>
    </xf>
    <xf numFmtId="173" fontId="2" fillId="31" borderId="13" xfId="58" applyFont="1" applyFill="1" applyBorder="1" applyAlignment="1">
      <alignment horizontal="right" vertical="top"/>
    </xf>
    <xf numFmtId="173" fontId="2" fillId="34" borderId="10" xfId="58" applyFont="1" applyFill="1" applyBorder="1" applyAlignment="1">
      <alignment horizontal="right" vertical="center"/>
    </xf>
    <xf numFmtId="173" fontId="7" fillId="34" borderId="10" xfId="58" applyFont="1" applyFill="1" applyBorder="1" applyAlignment="1">
      <alignment horizontal="right" vertical="center"/>
    </xf>
    <xf numFmtId="173" fontId="3" fillId="34" borderId="10" xfId="58" applyFont="1" applyFill="1" applyBorder="1" applyAlignment="1">
      <alignment horizontal="right" vertical="center"/>
    </xf>
    <xf numFmtId="173" fontId="2" fillId="34" borderId="10" xfId="58" applyFont="1" applyFill="1" applyBorder="1" applyAlignment="1">
      <alignment horizontal="left" vertical="top"/>
    </xf>
    <xf numFmtId="173" fontId="2" fillId="31" borderId="14" xfId="58" applyFont="1" applyFill="1" applyBorder="1" applyAlignment="1">
      <alignment horizontal="left" vertical="top"/>
    </xf>
    <xf numFmtId="173" fontId="0" fillId="34" borderId="10" xfId="58" applyFont="1" applyFill="1" applyBorder="1" applyAlignment="1">
      <alignment horizontal="left" vertical="top"/>
    </xf>
    <xf numFmtId="173" fontId="0" fillId="31" borderId="14" xfId="58" applyFont="1" applyFill="1" applyBorder="1" applyAlignment="1">
      <alignment horizontal="left" vertical="top"/>
    </xf>
    <xf numFmtId="173" fontId="0" fillId="34" borderId="10" xfId="58" applyFont="1" applyFill="1" applyBorder="1" applyAlignment="1">
      <alignment horizontal="left" vertical="top"/>
    </xf>
    <xf numFmtId="173" fontId="2" fillId="34" borderId="10" xfId="58" applyFont="1" applyFill="1" applyBorder="1" applyAlignment="1">
      <alignment horizontal="left" vertical="top"/>
    </xf>
    <xf numFmtId="173" fontId="0" fillId="34" borderId="10" xfId="58" applyFont="1" applyFill="1" applyBorder="1" applyAlignment="1">
      <alignment horizontal="left" vertical="top"/>
    </xf>
    <xf numFmtId="0" fontId="7" fillId="0" borderId="10" xfId="0" applyFont="1" applyBorder="1" applyAlignment="1">
      <alignment horizontal="center" vertical="center"/>
    </xf>
    <xf numFmtId="173" fontId="7" fillId="31" borderId="14" xfId="58" applyFont="1" applyFill="1" applyBorder="1" applyAlignment="1">
      <alignment horizontal="left" vertical="top"/>
    </xf>
    <xf numFmtId="173" fontId="30" fillId="31" borderId="14" xfId="58" applyFont="1" applyFill="1" applyBorder="1" applyAlignment="1">
      <alignment horizontal="left" vertical="top"/>
    </xf>
    <xf numFmtId="173" fontId="3" fillId="34" borderId="10" xfId="58" applyFont="1" applyFill="1" applyBorder="1" applyAlignment="1">
      <alignment horizontal="left" vertical="top"/>
    </xf>
    <xf numFmtId="0" fontId="0" fillId="34" borderId="0" xfId="0" applyFill="1" applyBorder="1" applyAlignment="1">
      <alignment horizontal="center" vertical="top"/>
    </xf>
    <xf numFmtId="0" fontId="2" fillId="35" borderId="23" xfId="0" applyFont="1" applyFill="1" applyBorder="1" applyAlignment="1">
      <alignment horizontal="center" vertical="center" wrapText="1"/>
    </xf>
    <xf numFmtId="173" fontId="56" fillId="34" borderId="10" xfId="58" applyFont="1" applyFill="1" applyBorder="1" applyAlignment="1">
      <alignment horizontal="left" vertical="top"/>
    </xf>
    <xf numFmtId="173" fontId="55" fillId="31" borderId="14" xfId="58" applyFont="1" applyFill="1" applyBorder="1" applyAlignment="1">
      <alignment horizontal="left" vertical="top"/>
    </xf>
    <xf numFmtId="0" fontId="0" fillId="35" borderId="10" xfId="0" applyFill="1" applyBorder="1" applyAlignment="1">
      <alignment horizontal="left" vertical="top"/>
    </xf>
    <xf numFmtId="173" fontId="0" fillId="34" borderId="10" xfId="58" applyFont="1" applyFill="1" applyBorder="1" applyAlignment="1">
      <alignment horizontal="left" vertical="top"/>
    </xf>
    <xf numFmtId="0" fontId="0" fillId="0" borderId="40" xfId="0" applyBorder="1" applyAlignment="1">
      <alignment horizontal="left" vertical="top"/>
    </xf>
    <xf numFmtId="0" fontId="0" fillId="34" borderId="39" xfId="0" applyFill="1" applyBorder="1" applyAlignment="1">
      <alignment horizontal="center" vertical="top"/>
    </xf>
    <xf numFmtId="0" fontId="0" fillId="34" borderId="41" xfId="0" applyFill="1" applyBorder="1" applyAlignment="1">
      <alignment horizontal="center" vertical="top"/>
    </xf>
    <xf numFmtId="173" fontId="0" fillId="34" borderId="40" xfId="58" applyFont="1" applyFill="1" applyBorder="1" applyAlignment="1">
      <alignment horizontal="left" vertical="top"/>
    </xf>
    <xf numFmtId="173" fontId="0" fillId="31" borderId="42" xfId="58" applyFont="1" applyFill="1" applyBorder="1" applyAlignment="1">
      <alignment horizontal="left" vertical="top"/>
    </xf>
    <xf numFmtId="0" fontId="0" fillId="34" borderId="40" xfId="0" applyFill="1" applyBorder="1" applyAlignment="1">
      <alignment horizontal="right" vertical="top"/>
    </xf>
    <xf numFmtId="0" fontId="0" fillId="33" borderId="40" xfId="0" applyFill="1" applyBorder="1" applyAlignment="1">
      <alignment horizontal="right" vertical="top"/>
    </xf>
    <xf numFmtId="4" fontId="0" fillId="16" borderId="43" xfId="0" applyNumberFormat="1" applyFont="1" applyFill="1" applyBorder="1" applyAlignment="1">
      <alignment horizontal="right" vertical="top"/>
    </xf>
    <xf numFmtId="4" fontId="0" fillId="16" borderId="44" xfId="0" applyNumberFormat="1" applyFill="1" applyBorder="1" applyAlignment="1">
      <alignment horizontal="right" vertical="top"/>
    </xf>
    <xf numFmtId="4" fontId="0" fillId="34" borderId="14" xfId="0" applyNumberFormat="1" applyFill="1" applyBorder="1" applyAlignment="1">
      <alignment horizontal="left" vertical="top"/>
    </xf>
    <xf numFmtId="4" fontId="2" fillId="34" borderId="14" xfId="0" applyNumberFormat="1" applyFont="1" applyFill="1" applyBorder="1" applyAlignment="1">
      <alignment horizontal="left" vertical="top"/>
    </xf>
    <xf numFmtId="0" fontId="0" fillId="34" borderId="14" xfId="0" applyFill="1" applyBorder="1" applyAlignment="1">
      <alignment horizontal="right" vertical="top"/>
    </xf>
    <xf numFmtId="4" fontId="0" fillId="33" borderId="14" xfId="0" applyNumberFormat="1" applyFill="1" applyBorder="1" applyAlignment="1">
      <alignment horizontal="right" vertical="top"/>
    </xf>
    <xf numFmtId="4" fontId="0" fillId="16" borderId="14" xfId="0" applyNumberFormat="1" applyFont="1" applyFill="1" applyBorder="1" applyAlignment="1">
      <alignment horizontal="right" vertical="top"/>
    </xf>
    <xf numFmtId="4" fontId="0" fillId="16" borderId="45" xfId="0" applyNumberFormat="1" applyFill="1" applyBorder="1" applyAlignment="1">
      <alignment horizontal="right" vertical="top"/>
    </xf>
    <xf numFmtId="0" fontId="0" fillId="0" borderId="46" xfId="0" applyBorder="1" applyAlignment="1">
      <alignment horizontal="left" vertical="top"/>
    </xf>
    <xf numFmtId="0" fontId="0" fillId="0" borderId="47" xfId="0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0" fillId="35" borderId="15" xfId="0" applyFill="1" applyBorder="1" applyAlignment="1">
      <alignment horizontal="center" vertical="top"/>
    </xf>
    <xf numFmtId="0" fontId="0" fillId="35" borderId="46" xfId="0" applyFill="1" applyBorder="1" applyAlignment="1">
      <alignment horizontal="center" vertical="top"/>
    </xf>
    <xf numFmtId="0" fontId="0" fillId="35" borderId="16" xfId="0" applyFill="1" applyBorder="1" applyAlignment="1">
      <alignment horizontal="center" vertical="top"/>
    </xf>
    <xf numFmtId="4" fontId="0" fillId="35" borderId="14" xfId="0" applyNumberFormat="1" applyFont="1" applyFill="1" applyBorder="1" applyAlignment="1">
      <alignment horizontal="left" vertical="top"/>
    </xf>
    <xf numFmtId="0" fontId="0" fillId="35" borderId="10" xfId="0" applyFill="1" applyBorder="1" applyAlignment="1">
      <alignment horizontal="right" vertical="top"/>
    </xf>
    <xf numFmtId="0" fontId="0" fillId="0" borderId="40" xfId="0" applyBorder="1" applyAlignment="1">
      <alignment vertical="top"/>
    </xf>
    <xf numFmtId="4" fontId="0" fillId="34" borderId="40" xfId="0" applyNumberFormat="1" applyFill="1" applyBorder="1" applyAlignment="1">
      <alignment horizontal="left" vertical="top"/>
    </xf>
    <xf numFmtId="4" fontId="0" fillId="31" borderId="42" xfId="0" applyNumberFormat="1" applyFont="1" applyFill="1" applyBorder="1" applyAlignment="1">
      <alignment horizontal="left" vertical="top"/>
    </xf>
    <xf numFmtId="177" fontId="0" fillId="34" borderId="40" xfId="0" applyNumberFormat="1" applyFont="1" applyFill="1" applyBorder="1" applyAlignment="1">
      <alignment horizontal="left" vertical="top"/>
    </xf>
    <xf numFmtId="0" fontId="7" fillId="34" borderId="14" xfId="0" applyFont="1" applyFill="1" applyBorder="1" applyAlignment="1">
      <alignment horizontal="right" vertical="top"/>
    </xf>
    <xf numFmtId="0" fontId="7" fillId="33" borderId="14" xfId="0" applyFont="1" applyFill="1" applyBorder="1" applyAlignment="1">
      <alignment horizontal="right" vertical="top"/>
    </xf>
    <xf numFmtId="0" fontId="0" fillId="35" borderId="47" xfId="0" applyFont="1" applyFill="1" applyBorder="1" applyAlignment="1">
      <alignment vertical="top" wrapText="1"/>
    </xf>
    <xf numFmtId="0" fontId="0" fillId="35" borderId="46" xfId="0" applyFill="1" applyBorder="1" applyAlignment="1">
      <alignment vertical="top" wrapText="1"/>
    </xf>
    <xf numFmtId="0" fontId="0" fillId="35" borderId="46" xfId="0" applyFill="1" applyBorder="1" applyAlignment="1">
      <alignment vertical="top"/>
    </xf>
    <xf numFmtId="4" fontId="0" fillId="35" borderId="46" xfId="0" applyNumberFormat="1" applyFill="1" applyBorder="1" applyAlignment="1">
      <alignment horizontal="left" vertical="top"/>
    </xf>
    <xf numFmtId="4" fontId="0" fillId="35" borderId="46" xfId="0" applyNumberFormat="1" applyFont="1" applyFill="1" applyBorder="1" applyAlignment="1">
      <alignment horizontal="left" vertical="top"/>
    </xf>
    <xf numFmtId="177" fontId="0" fillId="35" borderId="46" xfId="0" applyNumberFormat="1" applyFont="1" applyFill="1" applyBorder="1" applyAlignment="1">
      <alignment horizontal="left" vertical="top"/>
    </xf>
    <xf numFmtId="0" fontId="0" fillId="35" borderId="46" xfId="0" applyFill="1" applyBorder="1" applyAlignment="1">
      <alignment horizontal="right" vertical="top"/>
    </xf>
    <xf numFmtId="4" fontId="0" fillId="35" borderId="46" xfId="0" applyNumberFormat="1" applyFont="1" applyFill="1" applyBorder="1" applyAlignment="1">
      <alignment horizontal="right" vertical="top"/>
    </xf>
    <xf numFmtId="4" fontId="0" fillId="35" borderId="48" xfId="0" applyNumberFormat="1" applyFill="1" applyBorder="1" applyAlignment="1">
      <alignment horizontal="right" vertical="top"/>
    </xf>
    <xf numFmtId="3" fontId="0" fillId="35" borderId="46" xfId="0" applyNumberFormat="1" applyFill="1" applyBorder="1" applyAlignment="1">
      <alignment horizontal="center" vertical="top"/>
    </xf>
    <xf numFmtId="0" fontId="0" fillId="35" borderId="10" xfId="0" applyFont="1" applyFill="1" applyBorder="1" applyAlignment="1">
      <alignment horizontal="right" vertical="top"/>
    </xf>
    <xf numFmtId="0" fontId="7" fillId="0" borderId="40" xfId="0" applyFont="1" applyBorder="1" applyAlignment="1">
      <alignment horizontal="left" vertical="top"/>
    </xf>
    <xf numFmtId="0" fontId="0" fillId="34" borderId="41" xfId="0" applyFont="1" applyFill="1" applyBorder="1" applyAlignment="1">
      <alignment horizontal="center" vertical="top"/>
    </xf>
    <xf numFmtId="0" fontId="0" fillId="34" borderId="40" xfId="0" applyFont="1" applyFill="1" applyBorder="1" applyAlignment="1">
      <alignment horizontal="right" vertical="top"/>
    </xf>
    <xf numFmtId="0" fontId="0" fillId="33" borderId="40" xfId="0" applyFont="1" applyFill="1" applyBorder="1" applyAlignment="1">
      <alignment horizontal="right" vertical="top"/>
    </xf>
    <xf numFmtId="0" fontId="7" fillId="34" borderId="22" xfId="0" applyFont="1" applyFill="1" applyBorder="1" applyAlignment="1">
      <alignment horizontal="center" vertical="top"/>
    </xf>
    <xf numFmtId="173" fontId="2" fillId="34" borderId="14" xfId="58" applyFont="1" applyFill="1" applyBorder="1" applyAlignment="1">
      <alignment horizontal="left" vertical="top"/>
    </xf>
    <xf numFmtId="173" fontId="2" fillId="34" borderId="14" xfId="58" applyFont="1" applyFill="1" applyBorder="1" applyAlignment="1">
      <alignment horizontal="left" vertical="top"/>
    </xf>
    <xf numFmtId="0" fontId="0" fillId="35" borderId="46" xfId="0" applyFont="1" applyFill="1" applyBorder="1" applyAlignment="1">
      <alignment vertical="top" wrapText="1"/>
    </xf>
    <xf numFmtId="0" fontId="7" fillId="35" borderId="46" xfId="0" applyFont="1" applyFill="1" applyBorder="1" applyAlignment="1">
      <alignment horizontal="left" vertical="top"/>
    </xf>
    <xf numFmtId="0" fontId="0" fillId="35" borderId="46" xfId="0" applyFont="1" applyFill="1" applyBorder="1" applyAlignment="1">
      <alignment horizontal="center" vertical="top"/>
    </xf>
    <xf numFmtId="173" fontId="0" fillId="35" borderId="46" xfId="58" applyFont="1" applyFill="1" applyBorder="1" applyAlignment="1">
      <alignment horizontal="left" vertical="top"/>
    </xf>
    <xf numFmtId="0" fontId="0" fillId="35" borderId="46" xfId="0" applyFont="1" applyFill="1" applyBorder="1" applyAlignment="1">
      <alignment horizontal="right" vertical="top"/>
    </xf>
    <xf numFmtId="0" fontId="0" fillId="34" borderId="49" xfId="0" applyFill="1" applyBorder="1" applyAlignment="1">
      <alignment vertical="top" wrapText="1"/>
    </xf>
    <xf numFmtId="0" fontId="0" fillId="34" borderId="50" xfId="0" applyFill="1" applyBorder="1" applyAlignment="1">
      <alignment vertical="top" wrapText="1"/>
    </xf>
    <xf numFmtId="3" fontId="0" fillId="34" borderId="32" xfId="0" applyNumberFormat="1" applyFill="1" applyBorder="1" applyAlignment="1">
      <alignment horizontal="center" vertical="top"/>
    </xf>
    <xf numFmtId="3" fontId="0" fillId="34" borderId="33" xfId="0" applyNumberFormat="1" applyFill="1" applyBorder="1" applyAlignment="1">
      <alignment horizontal="center" vertical="top"/>
    </xf>
    <xf numFmtId="3" fontId="0" fillId="34" borderId="34" xfId="0" applyNumberFormat="1" applyFill="1" applyBorder="1" applyAlignment="1">
      <alignment horizontal="center" vertical="top"/>
    </xf>
    <xf numFmtId="173" fontId="0" fillId="34" borderId="40" xfId="58" applyFont="1" applyFill="1" applyBorder="1" applyAlignment="1">
      <alignment horizontal="left" vertical="top"/>
    </xf>
    <xf numFmtId="0" fontId="0" fillId="35" borderId="47" xfId="0" applyFill="1" applyBorder="1" applyAlignment="1">
      <alignment vertical="top" wrapText="1"/>
    </xf>
    <xf numFmtId="0" fontId="0" fillId="35" borderId="46" xfId="0" applyFill="1" applyBorder="1" applyAlignment="1">
      <alignment horizontal="left" vertical="top"/>
    </xf>
    <xf numFmtId="173" fontId="0" fillId="35" borderId="46" xfId="58" applyFont="1" applyFill="1" applyBorder="1" applyAlignment="1">
      <alignment horizontal="left" vertical="top"/>
    </xf>
    <xf numFmtId="4" fontId="0" fillId="35" borderId="10" xfId="0" applyNumberFormat="1" applyFill="1" applyBorder="1" applyAlignment="1">
      <alignment horizontal="right" vertical="top"/>
    </xf>
    <xf numFmtId="0" fontId="0" fillId="35" borderId="40" xfId="0" applyFill="1" applyBorder="1" applyAlignment="1">
      <alignment horizontal="left" vertical="top"/>
    </xf>
    <xf numFmtId="173" fontId="0" fillId="34" borderId="40" xfId="58" applyFont="1" applyFill="1" applyBorder="1" applyAlignment="1">
      <alignment horizontal="left" vertical="top"/>
    </xf>
    <xf numFmtId="4" fontId="0" fillId="33" borderId="40" xfId="0" applyNumberFormat="1" applyFill="1" applyBorder="1" applyAlignment="1">
      <alignment horizontal="right" vertical="top"/>
    </xf>
    <xf numFmtId="0" fontId="0" fillId="33" borderId="14" xfId="0" applyFill="1" applyBorder="1" applyAlignment="1">
      <alignment horizontal="right" vertical="top"/>
    </xf>
    <xf numFmtId="3" fontId="0" fillId="35" borderId="46" xfId="0" applyNumberFormat="1" applyFont="1" applyFill="1" applyBorder="1" applyAlignment="1">
      <alignment horizontal="center" vertical="top"/>
    </xf>
    <xf numFmtId="4" fontId="0" fillId="35" borderId="46" xfId="0" applyNumberFormat="1" applyFill="1" applyBorder="1" applyAlignment="1">
      <alignment horizontal="right" vertical="top"/>
    </xf>
    <xf numFmtId="0" fontId="2" fillId="35" borderId="51" xfId="0" applyFont="1" applyFill="1" applyBorder="1" applyAlignment="1">
      <alignment horizontal="center" vertical="center" wrapText="1"/>
    </xf>
    <xf numFmtId="0" fontId="0" fillId="34" borderId="51" xfId="0" applyFont="1" applyFill="1" applyBorder="1" applyAlignment="1">
      <alignment horizontal="center" vertical="top"/>
    </xf>
    <xf numFmtId="4" fontId="55" fillId="16" borderId="44" xfId="0" applyNumberFormat="1" applyFont="1" applyFill="1" applyBorder="1" applyAlignment="1">
      <alignment horizontal="right" vertical="top"/>
    </xf>
    <xf numFmtId="0" fontId="7" fillId="34" borderId="52" xfId="0" applyFont="1" applyFill="1" applyBorder="1" applyAlignment="1">
      <alignment horizontal="center" vertical="top"/>
    </xf>
    <xf numFmtId="173" fontId="7" fillId="34" borderId="14" xfId="58" applyFont="1" applyFill="1" applyBorder="1" applyAlignment="1">
      <alignment horizontal="left" vertical="top"/>
    </xf>
    <xf numFmtId="0" fontId="2" fillId="35" borderId="46" xfId="0" applyFont="1" applyFill="1" applyBorder="1" applyAlignment="1">
      <alignment horizontal="center" vertical="center" wrapText="1"/>
    </xf>
    <xf numFmtId="3" fontId="7" fillId="35" borderId="46" xfId="0" applyNumberFormat="1" applyFont="1" applyFill="1" applyBorder="1" applyAlignment="1">
      <alignment horizontal="center" vertical="top"/>
    </xf>
    <xf numFmtId="0" fontId="7" fillId="0" borderId="40" xfId="0" applyFont="1" applyBorder="1" applyAlignment="1">
      <alignment vertical="top"/>
    </xf>
    <xf numFmtId="0" fontId="7" fillId="34" borderId="39" xfId="0" applyFont="1" applyFill="1" applyBorder="1" applyAlignment="1">
      <alignment horizontal="center" vertical="top"/>
    </xf>
    <xf numFmtId="0" fontId="7" fillId="34" borderId="41" xfId="0" applyFont="1" applyFill="1" applyBorder="1" applyAlignment="1">
      <alignment horizontal="center" vertical="top"/>
    </xf>
    <xf numFmtId="4" fontId="7" fillId="34" borderId="40" xfId="0" applyNumberFormat="1" applyFont="1" applyFill="1" applyBorder="1" applyAlignment="1">
      <alignment horizontal="left" vertical="top"/>
    </xf>
    <xf numFmtId="4" fontId="7" fillId="31" borderId="42" xfId="0" applyNumberFormat="1" applyFont="1" applyFill="1" applyBorder="1" applyAlignment="1">
      <alignment horizontal="left" vertical="top"/>
    </xf>
    <xf numFmtId="177" fontId="7" fillId="34" borderId="40" xfId="0" applyNumberFormat="1" applyFont="1" applyFill="1" applyBorder="1" applyAlignment="1">
      <alignment horizontal="left" vertical="top"/>
    </xf>
    <xf numFmtId="0" fontId="7" fillId="34" borderId="40" xfId="0" applyFont="1" applyFill="1" applyBorder="1" applyAlignment="1">
      <alignment horizontal="right" vertical="top"/>
    </xf>
    <xf numFmtId="0" fontId="7" fillId="33" borderId="40" xfId="0" applyFont="1" applyFill="1" applyBorder="1" applyAlignment="1">
      <alignment horizontal="right" vertical="top"/>
    </xf>
    <xf numFmtId="0" fontId="7" fillId="35" borderId="47" xfId="0" applyFont="1" applyFill="1" applyBorder="1" applyAlignment="1">
      <alignment horizontal="center" vertical="center" wrapText="1"/>
    </xf>
    <xf numFmtId="0" fontId="7" fillId="35" borderId="46" xfId="0" applyFont="1" applyFill="1" applyBorder="1" applyAlignment="1">
      <alignment vertical="top"/>
    </xf>
    <xf numFmtId="0" fontId="7" fillId="35" borderId="46" xfId="0" applyFont="1" applyFill="1" applyBorder="1" applyAlignment="1">
      <alignment horizontal="center" vertical="top"/>
    </xf>
    <xf numFmtId="4" fontId="7" fillId="35" borderId="46" xfId="0" applyNumberFormat="1" applyFont="1" applyFill="1" applyBorder="1" applyAlignment="1">
      <alignment horizontal="left" vertical="top"/>
    </xf>
    <xf numFmtId="177" fontId="7" fillId="35" borderId="46" xfId="0" applyNumberFormat="1" applyFont="1" applyFill="1" applyBorder="1" applyAlignment="1">
      <alignment horizontal="left" vertical="top"/>
    </xf>
    <xf numFmtId="0" fontId="7" fillId="35" borderId="46" xfId="0" applyFont="1" applyFill="1" applyBorder="1" applyAlignment="1">
      <alignment horizontal="right" vertical="top"/>
    </xf>
    <xf numFmtId="4" fontId="0" fillId="16" borderId="42" xfId="0" applyNumberFormat="1" applyFont="1" applyFill="1" applyBorder="1" applyAlignment="1">
      <alignment horizontal="right" vertical="top"/>
    </xf>
    <xf numFmtId="4" fontId="0" fillId="16" borderId="53" xfId="0" applyNumberFormat="1" applyFill="1" applyBorder="1" applyAlignment="1">
      <alignment horizontal="right" vertical="top"/>
    </xf>
    <xf numFmtId="4" fontId="0" fillId="16" borderId="54" xfId="0" applyNumberFormat="1" applyFont="1" applyFill="1" applyBorder="1" applyAlignment="1">
      <alignment horizontal="right" vertical="top"/>
    </xf>
    <xf numFmtId="4" fontId="0" fillId="16" borderId="55" xfId="0" applyNumberFormat="1" applyFill="1" applyBorder="1" applyAlignment="1">
      <alignment horizontal="right" vertical="top"/>
    </xf>
    <xf numFmtId="173" fontId="0" fillId="34" borderId="40" xfId="58" applyFont="1" applyFill="1" applyBorder="1" applyAlignment="1">
      <alignment horizontal="left" vertical="top"/>
    </xf>
    <xf numFmtId="173" fontId="0" fillId="35" borderId="46" xfId="58" applyFont="1" applyFill="1" applyBorder="1" applyAlignment="1">
      <alignment horizontal="left" vertical="top"/>
    </xf>
    <xf numFmtId="0" fontId="7" fillId="35" borderId="46" xfId="0" applyFont="1" applyFill="1" applyBorder="1" applyAlignment="1">
      <alignment horizontal="center" vertical="center"/>
    </xf>
    <xf numFmtId="173" fontId="2" fillId="31" borderId="42" xfId="58" applyFont="1" applyFill="1" applyBorder="1" applyAlignment="1">
      <alignment horizontal="center" vertical="center"/>
    </xf>
    <xf numFmtId="0" fontId="7" fillId="35" borderId="46" xfId="0" applyFont="1" applyFill="1" applyBorder="1" applyAlignment="1">
      <alignment horizontal="center" vertical="center" wrapText="1"/>
    </xf>
    <xf numFmtId="0" fontId="7" fillId="35" borderId="46" xfId="0" applyFont="1" applyFill="1" applyBorder="1" applyAlignment="1">
      <alignment vertical="center"/>
    </xf>
    <xf numFmtId="3" fontId="7" fillId="35" borderId="46" xfId="0" applyNumberFormat="1" applyFont="1" applyFill="1" applyBorder="1" applyAlignment="1">
      <alignment horizontal="center" vertical="center"/>
    </xf>
    <xf numFmtId="173" fontId="2" fillId="35" borderId="46" xfId="58" applyFont="1" applyFill="1" applyBorder="1" applyAlignment="1">
      <alignment horizontal="center" vertical="center"/>
    </xf>
    <xf numFmtId="173" fontId="7" fillId="35" borderId="46" xfId="58" applyFont="1" applyFill="1" applyBorder="1" applyAlignment="1">
      <alignment horizontal="center" vertical="center"/>
    </xf>
    <xf numFmtId="0" fontId="7" fillId="0" borderId="42" xfId="0" applyFont="1" applyBorder="1" applyAlignment="1">
      <alignment vertical="center"/>
    </xf>
    <xf numFmtId="0" fontId="7" fillId="34" borderId="56" xfId="0" applyFont="1" applyFill="1" applyBorder="1" applyAlignment="1">
      <alignment horizontal="center" vertical="center"/>
    </xf>
    <xf numFmtId="0" fontId="7" fillId="34" borderId="57" xfId="0" applyFont="1" applyFill="1" applyBorder="1" applyAlignment="1">
      <alignment horizontal="center" vertical="center"/>
    </xf>
    <xf numFmtId="173" fontId="2" fillId="34" borderId="42" xfId="58" applyFont="1" applyFill="1" applyBorder="1" applyAlignment="1">
      <alignment horizontal="center" vertical="center"/>
    </xf>
    <xf numFmtId="173" fontId="7" fillId="34" borderId="42" xfId="58" applyFont="1" applyFill="1" applyBorder="1" applyAlignment="1">
      <alignment horizontal="center" vertical="center"/>
    </xf>
    <xf numFmtId="0" fontId="7" fillId="34" borderId="42" xfId="0" applyFont="1" applyFill="1" applyBorder="1" applyAlignment="1">
      <alignment horizontal="right" vertical="top"/>
    </xf>
    <xf numFmtId="0" fontId="7" fillId="33" borderId="42" xfId="0" applyFont="1" applyFill="1" applyBorder="1" applyAlignment="1">
      <alignment horizontal="right" vertical="top"/>
    </xf>
    <xf numFmtId="4" fontId="10" fillId="35" borderId="10" xfId="0" applyNumberFormat="1" applyFont="1" applyFill="1" applyBorder="1" applyAlignment="1">
      <alignment horizontal="left" vertical="top"/>
    </xf>
    <xf numFmtId="4" fontId="0" fillId="35" borderId="10" xfId="0" applyNumberFormat="1" applyFont="1" applyFill="1" applyBorder="1" applyAlignment="1">
      <alignment horizontal="left" vertical="top"/>
    </xf>
    <xf numFmtId="2" fontId="0" fillId="34" borderId="40" xfId="0" applyNumberFormat="1" applyFont="1" applyFill="1" applyBorder="1" applyAlignment="1">
      <alignment horizontal="left" vertical="top"/>
    </xf>
    <xf numFmtId="0" fontId="0" fillId="35" borderId="47" xfId="0" applyFill="1" applyBorder="1" applyAlignment="1">
      <alignment horizontal="center" vertical="center" wrapText="1"/>
    </xf>
    <xf numFmtId="0" fontId="0" fillId="35" borderId="46" xfId="0" applyFill="1" applyBorder="1" applyAlignment="1">
      <alignment horizontal="center" vertical="center" wrapText="1"/>
    </xf>
    <xf numFmtId="2" fontId="0" fillId="35" borderId="46" xfId="0" applyNumberFormat="1" applyFont="1" applyFill="1" applyBorder="1" applyAlignment="1">
      <alignment horizontal="left" vertical="top"/>
    </xf>
    <xf numFmtId="173" fontId="0" fillId="34" borderId="40" xfId="58" applyFont="1" applyFill="1" applyBorder="1" applyAlignment="1">
      <alignment horizontal="right" vertical="center"/>
    </xf>
    <xf numFmtId="173" fontId="0" fillId="31" borderId="42" xfId="58" applyFont="1" applyFill="1" applyBorder="1" applyAlignment="1">
      <alignment horizontal="right" vertical="center"/>
    </xf>
    <xf numFmtId="0" fontId="2" fillId="0" borderId="14" xfId="0" applyFont="1" applyBorder="1" applyAlignment="1">
      <alignment horizontal="left" vertical="top"/>
    </xf>
    <xf numFmtId="0" fontId="2" fillId="34" borderId="24" xfId="0" applyFont="1" applyFill="1" applyBorder="1" applyAlignment="1">
      <alignment horizontal="center" vertical="top"/>
    </xf>
    <xf numFmtId="0" fontId="2" fillId="34" borderId="22" xfId="0" applyFont="1" applyFill="1" applyBorder="1" applyAlignment="1">
      <alignment horizontal="center" vertical="top"/>
    </xf>
    <xf numFmtId="173" fontId="2" fillId="34" borderId="14" xfId="58" applyFont="1" applyFill="1" applyBorder="1" applyAlignment="1">
      <alignment horizontal="right" vertical="center"/>
    </xf>
    <xf numFmtId="0" fontId="2" fillId="34" borderId="14" xfId="0" applyFont="1" applyFill="1" applyBorder="1" applyAlignment="1">
      <alignment horizontal="right" vertical="top"/>
    </xf>
    <xf numFmtId="4" fontId="2" fillId="33" borderId="14" xfId="0" applyNumberFormat="1" applyFont="1" applyFill="1" applyBorder="1" applyAlignment="1">
      <alignment horizontal="right" vertical="top"/>
    </xf>
    <xf numFmtId="0" fontId="0" fillId="35" borderId="47" xfId="0" applyFill="1" applyBorder="1" applyAlignment="1">
      <alignment horizontal="left" vertical="top" wrapText="1" indent="2"/>
    </xf>
    <xf numFmtId="0" fontId="0" fillId="35" borderId="46" xfId="0" applyFill="1" applyBorder="1" applyAlignment="1">
      <alignment horizontal="left" vertical="top" wrapText="1" indent="2"/>
    </xf>
    <xf numFmtId="173" fontId="0" fillId="35" borderId="46" xfId="58" applyFont="1" applyFill="1" applyBorder="1" applyAlignment="1">
      <alignment horizontal="right" vertical="center"/>
    </xf>
    <xf numFmtId="0" fontId="0" fillId="35" borderId="47" xfId="0" applyFill="1" applyBorder="1" applyAlignment="1">
      <alignment horizontal="left" vertical="top" wrapText="1"/>
    </xf>
    <xf numFmtId="0" fontId="0" fillId="35" borderId="46" xfId="0" applyFill="1" applyBorder="1" applyAlignment="1">
      <alignment horizontal="left" vertical="top" wrapText="1"/>
    </xf>
    <xf numFmtId="173" fontId="3" fillId="35" borderId="46" xfId="58" applyFont="1" applyFill="1" applyBorder="1" applyAlignment="1">
      <alignment horizontal="right" vertical="center"/>
    </xf>
    <xf numFmtId="173" fontId="0" fillId="34" borderId="40" xfId="58" applyFont="1" applyFill="1" applyBorder="1" applyAlignment="1">
      <alignment horizontal="right" vertical="center"/>
    </xf>
    <xf numFmtId="173" fontId="0" fillId="35" borderId="46" xfId="58" applyFont="1" applyFill="1" applyBorder="1" applyAlignment="1">
      <alignment horizontal="right" vertical="center"/>
    </xf>
    <xf numFmtId="49" fontId="0" fillId="34" borderId="39" xfId="0" applyNumberFormat="1" applyFont="1" applyFill="1" applyBorder="1" applyAlignment="1">
      <alignment horizontal="center" vertical="top"/>
    </xf>
    <xf numFmtId="4" fontId="0" fillId="34" borderId="40" xfId="0" applyNumberFormat="1" applyFont="1" applyFill="1" applyBorder="1" applyAlignment="1">
      <alignment horizontal="left" vertical="top"/>
    </xf>
    <xf numFmtId="49" fontId="0" fillId="35" borderId="46" xfId="0" applyNumberFormat="1" applyFont="1" applyFill="1" applyBorder="1" applyAlignment="1">
      <alignment horizontal="center" vertical="top"/>
    </xf>
    <xf numFmtId="0" fontId="0" fillId="34" borderId="14" xfId="0" applyFont="1" applyFill="1" applyBorder="1" applyAlignment="1">
      <alignment horizontal="right" vertical="top"/>
    </xf>
    <xf numFmtId="0" fontId="7" fillId="0" borderId="42" xfId="0" applyFont="1" applyBorder="1" applyAlignment="1">
      <alignment vertical="top"/>
    </xf>
    <xf numFmtId="173" fontId="2" fillId="34" borderId="42" xfId="58" applyFont="1" applyFill="1" applyBorder="1" applyAlignment="1">
      <alignment horizontal="left" vertical="center"/>
    </xf>
    <xf numFmtId="173" fontId="2" fillId="31" borderId="42" xfId="58" applyFont="1" applyFill="1" applyBorder="1" applyAlignment="1">
      <alignment horizontal="left" vertical="center"/>
    </xf>
    <xf numFmtId="173" fontId="2" fillId="34" borderId="42" xfId="58" applyFont="1" applyFill="1" applyBorder="1" applyAlignment="1">
      <alignment horizontal="left" vertical="center"/>
    </xf>
    <xf numFmtId="4" fontId="0" fillId="16" borderId="58" xfId="0" applyNumberFormat="1" applyFont="1" applyFill="1" applyBorder="1" applyAlignment="1">
      <alignment horizontal="right" vertical="top"/>
    </xf>
    <xf numFmtId="4" fontId="0" fillId="16" borderId="59" xfId="0" applyNumberFormat="1" applyFill="1" applyBorder="1" applyAlignment="1">
      <alignment horizontal="right" vertical="top"/>
    </xf>
    <xf numFmtId="0" fontId="0" fillId="35" borderId="14" xfId="0" applyFill="1" applyBorder="1" applyAlignment="1">
      <alignment horizontal="left" vertical="top"/>
    </xf>
    <xf numFmtId="173" fontId="10" fillId="34" borderId="14" xfId="58" applyFont="1" applyFill="1" applyBorder="1" applyAlignment="1">
      <alignment horizontal="left" vertical="top"/>
    </xf>
    <xf numFmtId="173" fontId="0" fillId="34" borderId="14" xfId="58" applyFont="1" applyFill="1" applyBorder="1" applyAlignment="1">
      <alignment horizontal="left" vertical="top"/>
    </xf>
    <xf numFmtId="0" fontId="2" fillId="35" borderId="47" xfId="0" applyFont="1" applyFill="1" applyBorder="1" applyAlignment="1">
      <alignment horizontal="center" vertical="center" wrapText="1"/>
    </xf>
    <xf numFmtId="173" fontId="2" fillId="35" borderId="46" xfId="58" applyFont="1" applyFill="1" applyBorder="1" applyAlignment="1">
      <alignment horizontal="left" vertical="center"/>
    </xf>
    <xf numFmtId="173" fontId="2" fillId="35" borderId="46" xfId="58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34" borderId="60" xfId="0" applyFill="1" applyBorder="1" applyAlignment="1">
      <alignment vertical="top" wrapText="1"/>
    </xf>
    <xf numFmtId="0" fontId="0" fillId="34" borderId="15" xfId="0" applyFill="1" applyBorder="1" applyAlignment="1">
      <alignment horizontal="center" vertical="top"/>
    </xf>
    <xf numFmtId="0" fontId="0" fillId="34" borderId="61" xfId="0" applyFont="1" applyFill="1" applyBorder="1" applyAlignment="1">
      <alignment vertical="top" wrapText="1"/>
    </xf>
    <xf numFmtId="173" fontId="0" fillId="34" borderId="10" xfId="58" applyFont="1" applyFill="1" applyBorder="1" applyAlignment="1">
      <alignment horizontal="right" vertical="top"/>
    </xf>
    <xf numFmtId="0" fontId="0" fillId="33" borderId="61" xfId="0" applyFill="1" applyBorder="1" applyAlignment="1">
      <alignment horizontal="right" vertical="top"/>
    </xf>
    <xf numFmtId="4" fontId="0" fillId="33" borderId="61" xfId="0" applyNumberFormat="1" applyFill="1" applyBorder="1" applyAlignment="1">
      <alignment horizontal="right" vertical="top"/>
    </xf>
    <xf numFmtId="4" fontId="0" fillId="35" borderId="42" xfId="0" applyNumberFormat="1" applyFont="1" applyFill="1" applyBorder="1" applyAlignment="1">
      <alignment horizontal="right" vertical="top"/>
    </xf>
    <xf numFmtId="4" fontId="0" fillId="35" borderId="53" xfId="0" applyNumberFormat="1" applyFill="1" applyBorder="1" applyAlignment="1">
      <alignment horizontal="right" vertical="top"/>
    </xf>
    <xf numFmtId="4" fontId="0" fillId="16" borderId="23" xfId="0" applyNumberFormat="1" applyFont="1" applyFill="1" applyBorder="1" applyAlignment="1">
      <alignment horizontal="right" vertical="top"/>
    </xf>
    <xf numFmtId="4" fontId="0" fillId="16" borderId="23" xfId="0" applyNumberFormat="1" applyFill="1" applyBorder="1" applyAlignment="1">
      <alignment horizontal="right" vertical="top"/>
    </xf>
    <xf numFmtId="4" fontId="55" fillId="16" borderId="23" xfId="0" applyNumberFormat="1" applyFont="1" applyFill="1" applyBorder="1" applyAlignment="1">
      <alignment horizontal="right" vertical="top"/>
    </xf>
    <xf numFmtId="173" fontId="0" fillId="36" borderId="10" xfId="58" applyFont="1" applyFill="1" applyBorder="1" applyAlignment="1">
      <alignment horizontal="left" vertical="top"/>
    </xf>
    <xf numFmtId="0" fontId="0" fillId="34" borderId="15" xfId="0" applyFill="1" applyBorder="1" applyAlignment="1">
      <alignment horizontal="center" vertical="top"/>
    </xf>
    <xf numFmtId="0" fontId="54" fillId="34" borderId="15" xfId="0" applyFont="1" applyFill="1" applyBorder="1" applyAlignment="1">
      <alignment horizontal="center" vertical="top"/>
    </xf>
    <xf numFmtId="0" fontId="0" fillId="34" borderId="15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top"/>
    </xf>
    <xf numFmtId="0" fontId="0" fillId="35" borderId="0" xfId="0" applyFill="1" applyBorder="1" applyAlignment="1">
      <alignment horizontal="left"/>
    </xf>
    <xf numFmtId="0" fontId="2" fillId="34" borderId="15" xfId="0" applyFont="1" applyFill="1" applyBorder="1" applyAlignment="1">
      <alignment horizontal="center" vertical="top"/>
    </xf>
    <xf numFmtId="0" fontId="0" fillId="35" borderId="10" xfId="0" applyFont="1" applyFill="1" applyBorder="1" applyAlignment="1">
      <alignment horizontal="center" vertical="center" wrapText="1"/>
    </xf>
    <xf numFmtId="1" fontId="0" fillId="0" borderId="40" xfId="0" applyNumberFormat="1" applyBorder="1" applyAlignment="1">
      <alignment horizontal="center" vertical="top"/>
    </xf>
    <xf numFmtId="1" fontId="0" fillId="35" borderId="40" xfId="0" applyNumberFormat="1" applyFont="1" applyFill="1" applyBorder="1" applyAlignment="1">
      <alignment horizontal="center" vertical="top"/>
    </xf>
    <xf numFmtId="1" fontId="3" fillId="0" borderId="40" xfId="0" applyNumberFormat="1" applyFont="1" applyBorder="1" applyAlignment="1">
      <alignment horizontal="center" vertical="top"/>
    </xf>
    <xf numFmtId="175" fontId="0" fillId="0" borderId="62" xfId="0" applyNumberFormat="1" applyBorder="1" applyAlignment="1">
      <alignment horizontal="center" vertical="top"/>
    </xf>
    <xf numFmtId="4" fontId="5" fillId="35" borderId="63" xfId="0" applyNumberFormat="1" applyFont="1" applyFill="1" applyBorder="1" applyAlignment="1">
      <alignment horizontal="left" vertical="top"/>
    </xf>
    <xf numFmtId="176" fontId="2" fillId="35" borderId="63" xfId="0" applyNumberFormat="1" applyFont="1" applyFill="1" applyBorder="1" applyAlignment="1">
      <alignment horizontal="left" vertical="top"/>
    </xf>
    <xf numFmtId="176" fontId="0" fillId="35" borderId="63" xfId="0" applyNumberFormat="1" applyFill="1" applyBorder="1" applyAlignment="1">
      <alignment horizontal="right" vertical="top"/>
    </xf>
    <xf numFmtId="4" fontId="7" fillId="35" borderId="63" xfId="0" applyNumberFormat="1" applyFont="1" applyFill="1" applyBorder="1" applyAlignment="1">
      <alignment horizontal="right" vertical="top"/>
    </xf>
    <xf numFmtId="4" fontId="7" fillId="35" borderId="64" xfId="0" applyNumberFormat="1" applyFont="1" applyFill="1" applyBorder="1" applyAlignment="1">
      <alignment horizontal="right" vertical="top"/>
    </xf>
    <xf numFmtId="0" fontId="0" fillId="0" borderId="65" xfId="0" applyBorder="1" applyAlignment="1">
      <alignment horizontal="center" vertical="top"/>
    </xf>
    <xf numFmtId="0" fontId="7" fillId="0" borderId="66" xfId="0" applyFont="1" applyBorder="1" applyAlignment="1">
      <alignment horizontal="left" vertical="top"/>
    </xf>
    <xf numFmtId="0" fontId="0" fillId="0" borderId="67" xfId="0" applyBorder="1" applyAlignment="1">
      <alignment horizontal="center" vertical="top"/>
    </xf>
    <xf numFmtId="4" fontId="7" fillId="0" borderId="66" xfId="0" applyNumberFormat="1" applyFont="1" applyBorder="1" applyAlignment="1">
      <alignment horizontal="right" vertical="top"/>
    </xf>
    <xf numFmtId="0" fontId="53" fillId="0" borderId="67" xfId="0" applyFont="1" applyBorder="1" applyAlignment="1">
      <alignment horizontal="center" vertical="top"/>
    </xf>
    <xf numFmtId="4" fontId="54" fillId="0" borderId="66" xfId="0" applyNumberFormat="1" applyFont="1" applyBorder="1" applyAlignment="1">
      <alignment horizontal="right" vertical="top"/>
    </xf>
    <xf numFmtId="0" fontId="0" fillId="0" borderId="68" xfId="0" applyBorder="1" applyAlignment="1">
      <alignment horizontal="left" vertical="top"/>
    </xf>
    <xf numFmtId="4" fontId="0" fillId="33" borderId="69" xfId="0" applyNumberFormat="1" applyFill="1" applyBorder="1" applyAlignment="1">
      <alignment horizontal="right" vertical="top"/>
    </xf>
    <xf numFmtId="0" fontId="0" fillId="0" borderId="70" xfId="0" applyBorder="1" applyAlignment="1">
      <alignment horizontal="left" vertical="top"/>
    </xf>
    <xf numFmtId="4" fontId="54" fillId="33" borderId="69" xfId="0" applyNumberFormat="1" applyFont="1" applyFill="1" applyBorder="1" applyAlignment="1">
      <alignment horizontal="right" vertical="top"/>
    </xf>
    <xf numFmtId="0" fontId="0" fillId="0" borderId="70" xfId="0" applyFont="1" applyBorder="1" applyAlignment="1">
      <alignment horizontal="left" vertical="top"/>
    </xf>
    <xf numFmtId="0" fontId="53" fillId="0" borderId="70" xfId="0" applyFont="1" applyBorder="1" applyAlignment="1">
      <alignment horizontal="left" vertical="top"/>
    </xf>
    <xf numFmtId="0" fontId="57" fillId="0" borderId="70" xfId="0" applyFont="1" applyBorder="1" applyAlignment="1">
      <alignment horizontal="left" vertical="top"/>
    </xf>
    <xf numFmtId="0" fontId="54" fillId="0" borderId="70" xfId="0" applyFont="1" applyBorder="1" applyAlignment="1">
      <alignment horizontal="left" vertical="top"/>
    </xf>
    <xf numFmtId="0" fontId="5" fillId="0" borderId="70" xfId="0" applyFont="1" applyBorder="1" applyAlignment="1">
      <alignment horizontal="left" vertical="top"/>
    </xf>
    <xf numFmtId="0" fontId="5" fillId="0" borderId="71" xfId="0" applyFont="1" applyBorder="1" applyAlignment="1">
      <alignment horizontal="left" vertical="top"/>
    </xf>
    <xf numFmtId="0" fontId="5" fillId="0" borderId="67" xfId="0" applyFont="1" applyBorder="1" applyAlignment="1">
      <alignment horizontal="left" vertical="top"/>
    </xf>
    <xf numFmtId="4" fontId="7" fillId="33" borderId="69" xfId="0" applyNumberFormat="1" applyFont="1" applyFill="1" applyBorder="1" applyAlignment="1">
      <alignment horizontal="right" vertical="top"/>
    </xf>
    <xf numFmtId="0" fontId="0" fillId="0" borderId="67" xfId="0" applyFont="1" applyBorder="1" applyAlignment="1">
      <alignment horizontal="left" vertical="top"/>
    </xf>
    <xf numFmtId="0" fontId="0" fillId="0" borderId="72" xfId="0" applyBorder="1" applyAlignment="1">
      <alignment horizontal="left" vertical="top"/>
    </xf>
    <xf numFmtId="0" fontId="0" fillId="34" borderId="73" xfId="0" applyFill="1" applyBorder="1" applyAlignment="1">
      <alignment horizontal="center" vertical="top"/>
    </xf>
    <xf numFmtId="0" fontId="0" fillId="34" borderId="73" xfId="0" applyFont="1" applyFill="1" applyBorder="1" applyAlignment="1">
      <alignment horizontal="center" vertical="top"/>
    </xf>
    <xf numFmtId="0" fontId="0" fillId="34" borderId="74" xfId="0" applyFill="1" applyBorder="1" applyAlignment="1">
      <alignment horizontal="center" vertical="top"/>
    </xf>
    <xf numFmtId="4" fontId="0" fillId="34" borderId="75" xfId="0" applyNumberFormat="1" applyFill="1" applyBorder="1" applyAlignment="1">
      <alignment horizontal="left" vertical="top"/>
    </xf>
    <xf numFmtId="4" fontId="0" fillId="31" borderId="75" xfId="0" applyNumberFormat="1" applyFont="1" applyFill="1" applyBorder="1" applyAlignment="1">
      <alignment horizontal="left" vertical="top"/>
    </xf>
    <xf numFmtId="0" fontId="2" fillId="34" borderId="75" xfId="0" applyFont="1" applyFill="1" applyBorder="1" applyAlignment="1">
      <alignment horizontal="left" vertical="top"/>
    </xf>
    <xf numFmtId="0" fontId="0" fillId="34" borderId="75" xfId="0" applyFill="1" applyBorder="1" applyAlignment="1">
      <alignment horizontal="right" vertical="top"/>
    </xf>
    <xf numFmtId="4" fontId="0" fillId="33" borderId="75" xfId="0" applyNumberFormat="1" applyFill="1" applyBorder="1" applyAlignment="1">
      <alignment horizontal="right" vertical="top"/>
    </xf>
    <xf numFmtId="4" fontId="0" fillId="33" borderId="76" xfId="0" applyNumberFormat="1" applyFill="1" applyBorder="1" applyAlignment="1">
      <alignment horizontal="right" vertical="top"/>
    </xf>
    <xf numFmtId="0" fontId="0" fillId="0" borderId="51" xfId="0" applyBorder="1" applyAlignment="1">
      <alignment horizontal="left"/>
    </xf>
    <xf numFmtId="0" fontId="0" fillId="0" borderId="77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78" xfId="0" applyBorder="1" applyAlignment="1">
      <alignment horizontal="left"/>
    </xf>
    <xf numFmtId="0" fontId="0" fillId="0" borderId="79" xfId="0" applyBorder="1" applyAlignment="1">
      <alignment horizontal="center" vertical="center" wrapText="1"/>
    </xf>
    <xf numFmtId="0" fontId="0" fillId="0" borderId="66" xfId="0" applyBorder="1" applyAlignment="1">
      <alignment horizontal="center" vertical="top" wrapText="1"/>
    </xf>
    <xf numFmtId="1" fontId="0" fillId="0" borderId="80" xfId="0" applyNumberFormat="1" applyBorder="1" applyAlignment="1">
      <alignment horizontal="center" vertical="top"/>
    </xf>
    <xf numFmtId="3" fontId="0" fillId="34" borderId="26" xfId="0" applyNumberFormat="1" applyFont="1" applyFill="1" applyBorder="1" applyAlignment="1">
      <alignment horizontal="center" vertical="top"/>
    </xf>
    <xf numFmtId="0" fontId="0" fillId="34" borderId="46" xfId="0" applyFill="1" applyBorder="1" applyAlignment="1">
      <alignment horizontal="center" vertical="top"/>
    </xf>
    <xf numFmtId="0" fontId="0" fillId="34" borderId="81" xfId="0" applyFill="1" applyBorder="1" applyAlignment="1">
      <alignment horizontal="center" vertical="top"/>
    </xf>
    <xf numFmtId="0" fontId="0" fillId="34" borderId="61" xfId="0" applyFill="1" applyBorder="1" applyAlignment="1">
      <alignment vertical="top" wrapText="1"/>
    </xf>
    <xf numFmtId="0" fontId="0" fillId="34" borderId="60" xfId="0" applyFill="1" applyBorder="1" applyAlignment="1">
      <alignment vertical="top" wrapText="1"/>
    </xf>
    <xf numFmtId="0" fontId="0" fillId="34" borderId="37" xfId="0" applyFont="1" applyFill="1" applyBorder="1" applyAlignment="1">
      <alignment horizontal="center" vertical="top"/>
    </xf>
    <xf numFmtId="0" fontId="0" fillId="34" borderId="82" xfId="0" applyFont="1" applyFill="1" applyBorder="1" applyAlignment="1">
      <alignment horizontal="center" vertical="top"/>
    </xf>
    <xf numFmtId="0" fontId="0" fillId="34" borderId="83" xfId="0" applyFont="1" applyFill="1" applyBorder="1" applyAlignment="1">
      <alignment horizontal="center" vertical="top"/>
    </xf>
    <xf numFmtId="0" fontId="0" fillId="34" borderId="84" xfId="0" applyFont="1" applyFill="1" applyBorder="1" applyAlignment="1">
      <alignment vertical="top" wrapText="1"/>
    </xf>
    <xf numFmtId="0" fontId="0" fillId="34" borderId="84" xfId="0" applyFill="1" applyBorder="1" applyAlignment="1">
      <alignment vertical="top" wrapText="1"/>
    </xf>
    <xf numFmtId="3" fontId="7" fillId="34" borderId="85" xfId="0" applyNumberFormat="1" applyFont="1" applyFill="1" applyBorder="1" applyAlignment="1">
      <alignment horizontal="center" vertical="top"/>
    </xf>
    <xf numFmtId="0" fontId="7" fillId="34" borderId="86" xfId="0" applyFont="1" applyFill="1" applyBorder="1" applyAlignment="1">
      <alignment horizontal="center" vertical="top"/>
    </xf>
    <xf numFmtId="0" fontId="7" fillId="34" borderId="87" xfId="0" applyFont="1" applyFill="1" applyBorder="1" applyAlignment="1">
      <alignment horizontal="center" vertical="top"/>
    </xf>
    <xf numFmtId="0" fontId="0" fillId="34" borderId="84" xfId="0" applyFill="1" applyBorder="1" applyAlignment="1">
      <alignment horizontal="left" vertical="top" wrapText="1"/>
    </xf>
    <xf numFmtId="3" fontId="0" fillId="34" borderId="32" xfId="0" applyNumberFormat="1" applyFont="1" applyFill="1" applyBorder="1" applyAlignment="1">
      <alignment horizontal="center" vertical="top"/>
    </xf>
    <xf numFmtId="0" fontId="0" fillId="34" borderId="33" xfId="0" applyFill="1" applyBorder="1" applyAlignment="1">
      <alignment horizontal="center" vertical="top"/>
    </xf>
    <xf numFmtId="0" fontId="0" fillId="34" borderId="34" xfId="0" applyFill="1" applyBorder="1" applyAlignment="1">
      <alignment horizontal="center" vertical="top"/>
    </xf>
    <xf numFmtId="0" fontId="0" fillId="34" borderId="26" xfId="0" applyFill="1" applyBorder="1" applyAlignment="1">
      <alignment horizontal="center" vertical="top"/>
    </xf>
    <xf numFmtId="0" fontId="0" fillId="34" borderId="88" xfId="0" applyFill="1" applyBorder="1" applyAlignment="1">
      <alignment vertical="top" wrapText="1"/>
    </xf>
    <xf numFmtId="3" fontId="7" fillId="34" borderId="32" xfId="0" applyNumberFormat="1" applyFont="1" applyFill="1" applyBorder="1" applyAlignment="1">
      <alignment horizontal="center" vertical="top"/>
    </xf>
    <xf numFmtId="3" fontId="7" fillId="34" borderId="33" xfId="0" applyNumberFormat="1" applyFont="1" applyFill="1" applyBorder="1" applyAlignment="1">
      <alignment horizontal="center" vertical="top"/>
    </xf>
    <xf numFmtId="3" fontId="7" fillId="34" borderId="34" xfId="0" applyNumberFormat="1" applyFont="1" applyFill="1" applyBorder="1" applyAlignment="1">
      <alignment horizontal="center" vertical="top"/>
    </xf>
    <xf numFmtId="3" fontId="0" fillId="34" borderId="46" xfId="0" applyNumberFormat="1" applyFont="1" applyFill="1" applyBorder="1" applyAlignment="1">
      <alignment horizontal="center" vertical="top"/>
    </xf>
    <xf numFmtId="3" fontId="0" fillId="34" borderId="81" xfId="0" applyNumberFormat="1" applyFont="1" applyFill="1" applyBorder="1" applyAlignment="1">
      <alignment horizontal="center" vertical="top"/>
    </xf>
    <xf numFmtId="0" fontId="0" fillId="34" borderId="46" xfId="0" applyFont="1" applyFill="1" applyBorder="1" applyAlignment="1">
      <alignment horizontal="center" vertical="top"/>
    </xf>
    <xf numFmtId="0" fontId="0" fillId="34" borderId="81" xfId="0" applyFont="1" applyFill="1" applyBorder="1" applyAlignment="1">
      <alignment horizontal="center" vertical="top"/>
    </xf>
    <xf numFmtId="0" fontId="7" fillId="34" borderId="85" xfId="0" applyFont="1" applyFill="1" applyBorder="1" applyAlignment="1">
      <alignment horizontal="center" vertical="top"/>
    </xf>
    <xf numFmtId="3" fontId="7" fillId="34" borderId="26" xfId="0" applyNumberFormat="1" applyFont="1" applyFill="1" applyBorder="1" applyAlignment="1">
      <alignment horizontal="center" vertical="top"/>
    </xf>
    <xf numFmtId="0" fontId="7" fillId="34" borderId="46" xfId="0" applyFont="1" applyFill="1" applyBorder="1" applyAlignment="1">
      <alignment horizontal="center" vertical="top"/>
    </xf>
    <xf numFmtId="0" fontId="7" fillId="34" borderId="81" xfId="0" applyFont="1" applyFill="1" applyBorder="1" applyAlignment="1">
      <alignment horizontal="center" vertical="top"/>
    </xf>
    <xf numFmtId="3" fontId="7" fillId="34" borderId="35" xfId="0" applyNumberFormat="1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0" fillId="34" borderId="85" xfId="0" applyFill="1" applyBorder="1" applyAlignment="1">
      <alignment horizontal="center" vertical="top"/>
    </xf>
    <xf numFmtId="0" fontId="0" fillId="34" borderId="86" xfId="0" applyFill="1" applyBorder="1" applyAlignment="1">
      <alignment horizontal="center" vertical="top"/>
    </xf>
    <xf numFmtId="0" fontId="0" fillId="34" borderId="87" xfId="0" applyFill="1" applyBorder="1" applyAlignment="1">
      <alignment horizontal="center" vertical="top"/>
    </xf>
    <xf numFmtId="3" fontId="0" fillId="34" borderId="85" xfId="0" applyNumberFormat="1" applyFont="1" applyFill="1" applyBorder="1" applyAlignment="1">
      <alignment horizontal="center" vertical="top"/>
    </xf>
    <xf numFmtId="0" fontId="0" fillId="34" borderId="45" xfId="0" applyFont="1" applyFill="1" applyBorder="1" applyAlignment="1">
      <alignment vertical="top" wrapText="1"/>
    </xf>
    <xf numFmtId="0" fontId="0" fillId="34" borderId="45" xfId="0" applyFill="1" applyBorder="1" applyAlignment="1">
      <alignment vertical="top" wrapText="1"/>
    </xf>
    <xf numFmtId="0" fontId="8" fillId="34" borderId="61" xfId="0" applyFont="1" applyFill="1" applyBorder="1" applyAlignment="1">
      <alignment vertical="top" wrapText="1"/>
    </xf>
    <xf numFmtId="0" fontId="8" fillId="34" borderId="60" xfId="0" applyFont="1" applyFill="1" applyBorder="1" applyAlignment="1">
      <alignment vertical="top" wrapText="1"/>
    </xf>
    <xf numFmtId="0" fontId="2" fillId="34" borderId="61" xfId="0" applyFont="1" applyFill="1" applyBorder="1" applyAlignment="1">
      <alignment horizontal="center" vertical="center" wrapText="1"/>
    </xf>
    <xf numFmtId="0" fontId="2" fillId="34" borderId="60" xfId="0" applyFont="1" applyFill="1" applyBorder="1" applyAlignment="1">
      <alignment horizontal="center" vertical="center" wrapText="1"/>
    </xf>
    <xf numFmtId="0" fontId="2" fillId="34" borderId="61" xfId="0" applyFont="1" applyFill="1" applyBorder="1" applyAlignment="1">
      <alignment vertical="top" wrapText="1"/>
    </xf>
    <xf numFmtId="0" fontId="2" fillId="34" borderId="60" xfId="0" applyFont="1" applyFill="1" applyBorder="1" applyAlignment="1">
      <alignment vertical="top" wrapText="1"/>
    </xf>
    <xf numFmtId="0" fontId="0" fillId="34" borderId="26" xfId="0" applyFont="1" applyFill="1" applyBorder="1" applyAlignment="1">
      <alignment horizontal="center" vertical="top"/>
    </xf>
    <xf numFmtId="0" fontId="7" fillId="34" borderId="86" xfId="0" applyNumberFormat="1" applyFont="1" applyFill="1" applyBorder="1" applyAlignment="1">
      <alignment horizontal="center" vertical="top"/>
    </xf>
    <xf numFmtId="0" fontId="7" fillId="34" borderId="87" xfId="0" applyNumberFormat="1" applyFont="1" applyFill="1" applyBorder="1" applyAlignment="1">
      <alignment horizontal="center" vertical="top"/>
    </xf>
    <xf numFmtId="3" fontId="7" fillId="34" borderId="86" xfId="0" applyNumberFormat="1" applyFont="1" applyFill="1" applyBorder="1" applyAlignment="1">
      <alignment horizontal="center" vertical="top"/>
    </xf>
    <xf numFmtId="3" fontId="7" fillId="34" borderId="87" xfId="0" applyNumberFormat="1" applyFont="1" applyFill="1" applyBorder="1" applyAlignment="1">
      <alignment horizontal="center" vertical="top"/>
    </xf>
    <xf numFmtId="3" fontId="0" fillId="34" borderId="26" xfId="0" applyNumberFormat="1" applyFill="1" applyBorder="1" applyAlignment="1">
      <alignment horizontal="center" vertical="top"/>
    </xf>
    <xf numFmtId="3" fontId="0" fillId="34" borderId="46" xfId="0" applyNumberFormat="1" applyFill="1" applyBorder="1" applyAlignment="1">
      <alignment horizontal="center" vertical="top"/>
    </xf>
    <xf numFmtId="3" fontId="0" fillId="34" borderId="81" xfId="0" applyNumberFormat="1" applyFill="1" applyBorder="1" applyAlignment="1">
      <alignment horizontal="center" vertical="top"/>
    </xf>
    <xf numFmtId="3" fontId="0" fillId="34" borderId="32" xfId="0" applyNumberFormat="1" applyFill="1" applyBorder="1" applyAlignment="1">
      <alignment horizontal="center" vertical="top"/>
    </xf>
    <xf numFmtId="3" fontId="0" fillId="34" borderId="33" xfId="0" applyNumberFormat="1" applyFill="1" applyBorder="1" applyAlignment="1">
      <alignment horizontal="center" vertical="top"/>
    </xf>
    <xf numFmtId="3" fontId="0" fillId="34" borderId="34" xfId="0" applyNumberFormat="1" applyFill="1" applyBorder="1" applyAlignment="1">
      <alignment horizontal="center" vertical="top"/>
    </xf>
    <xf numFmtId="0" fontId="7" fillId="34" borderId="85" xfId="0" applyFont="1" applyFill="1" applyBorder="1" applyAlignment="1">
      <alignment horizontal="center" vertical="center"/>
    </xf>
    <xf numFmtId="0" fontId="7" fillId="34" borderId="86" xfId="0" applyFont="1" applyFill="1" applyBorder="1" applyAlignment="1">
      <alignment horizontal="center" vertical="center"/>
    </xf>
    <xf numFmtId="0" fontId="7" fillId="34" borderId="87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top"/>
    </xf>
    <xf numFmtId="3" fontId="0" fillId="34" borderId="33" xfId="0" applyNumberFormat="1" applyFont="1" applyFill="1" applyBorder="1" applyAlignment="1">
      <alignment horizontal="center" vertical="top"/>
    </xf>
    <xf numFmtId="3" fontId="0" fillId="34" borderId="34" xfId="0" applyNumberFormat="1" applyFont="1" applyFill="1" applyBorder="1" applyAlignment="1">
      <alignment horizontal="center" vertical="top"/>
    </xf>
    <xf numFmtId="0" fontId="7" fillId="34" borderId="26" xfId="0" applyFont="1" applyFill="1" applyBorder="1" applyAlignment="1">
      <alignment horizontal="center" vertical="top"/>
    </xf>
    <xf numFmtId="0" fontId="53" fillId="34" borderId="37" xfId="0" applyFont="1" applyFill="1" applyBorder="1" applyAlignment="1">
      <alignment horizontal="center" vertical="top"/>
    </xf>
    <xf numFmtId="0" fontId="53" fillId="34" borderId="82" xfId="0" applyFont="1" applyFill="1" applyBorder="1" applyAlignment="1">
      <alignment horizontal="center" vertical="top"/>
    </xf>
    <xf numFmtId="0" fontId="53" fillId="34" borderId="83" xfId="0" applyFont="1" applyFill="1" applyBorder="1" applyAlignment="1">
      <alignment horizontal="center" vertical="top"/>
    </xf>
    <xf numFmtId="0" fontId="0" fillId="34" borderId="33" xfId="0" applyFont="1" applyFill="1" applyBorder="1" applyAlignment="1">
      <alignment horizontal="center" vertical="top"/>
    </xf>
    <xf numFmtId="0" fontId="0" fillId="34" borderId="34" xfId="0" applyFont="1" applyFill="1" applyBorder="1" applyAlignment="1">
      <alignment horizontal="center" vertical="top"/>
    </xf>
    <xf numFmtId="0" fontId="0" fillId="34" borderId="15" xfId="0" applyFill="1" applyBorder="1" applyAlignment="1">
      <alignment horizontal="center" vertical="top"/>
    </xf>
    <xf numFmtId="0" fontId="0" fillId="34" borderId="89" xfId="0" applyFill="1" applyBorder="1" applyAlignment="1">
      <alignment horizontal="left" vertical="top" wrapText="1" indent="2"/>
    </xf>
    <xf numFmtId="0" fontId="0" fillId="34" borderId="61" xfId="0" applyFill="1" applyBorder="1" applyAlignment="1">
      <alignment horizontal="left" vertical="top" wrapText="1" indent="2"/>
    </xf>
    <xf numFmtId="0" fontId="0" fillId="34" borderId="90" xfId="0" applyFont="1" applyFill="1" applyBorder="1" applyAlignment="1">
      <alignment horizontal="center" vertical="top" wrapText="1"/>
    </xf>
    <xf numFmtId="0" fontId="0" fillId="34" borderId="91" xfId="0" applyFont="1" applyFill="1" applyBorder="1" applyAlignment="1">
      <alignment horizontal="center" vertical="top" wrapText="1"/>
    </xf>
    <xf numFmtId="0" fontId="7" fillId="31" borderId="26" xfId="0" applyFont="1" applyFill="1" applyBorder="1" applyAlignment="1">
      <alignment horizontal="center" vertical="top"/>
    </xf>
    <xf numFmtId="0" fontId="7" fillId="31" borderId="46" xfId="0" applyFont="1" applyFill="1" applyBorder="1" applyAlignment="1">
      <alignment horizontal="center" vertical="top"/>
    </xf>
    <xf numFmtId="0" fontId="7" fillId="31" borderId="81" xfId="0" applyFont="1" applyFill="1" applyBorder="1" applyAlignment="1">
      <alignment horizontal="center" vertical="top"/>
    </xf>
    <xf numFmtId="0" fontId="54" fillId="34" borderId="37" xfId="0" applyFont="1" applyFill="1" applyBorder="1" applyAlignment="1">
      <alignment horizontal="center" vertical="top"/>
    </xf>
    <xf numFmtId="0" fontId="54" fillId="34" borderId="82" xfId="0" applyFont="1" applyFill="1" applyBorder="1" applyAlignment="1">
      <alignment horizontal="center" vertical="top"/>
    </xf>
    <xf numFmtId="0" fontId="54" fillId="34" borderId="83" xfId="0" applyFont="1" applyFill="1" applyBorder="1" applyAlignment="1">
      <alignment horizontal="center" vertical="top"/>
    </xf>
    <xf numFmtId="1" fontId="0" fillId="0" borderId="10" xfId="0" applyNumberFormat="1" applyBorder="1" applyAlignment="1">
      <alignment horizontal="center" vertical="top"/>
    </xf>
    <xf numFmtId="0" fontId="6" fillId="34" borderId="92" xfId="0" applyFont="1" applyFill="1" applyBorder="1" applyAlignment="1">
      <alignment horizontal="center" vertical="top"/>
    </xf>
    <xf numFmtId="0" fontId="6" fillId="34" borderId="93" xfId="0" applyFont="1" applyFill="1" applyBorder="1" applyAlignment="1">
      <alignment horizontal="center" vertical="top"/>
    </xf>
    <xf numFmtId="0" fontId="6" fillId="34" borderId="94" xfId="0" applyFont="1" applyFill="1" applyBorder="1" applyAlignment="1">
      <alignment horizontal="center" vertical="top"/>
    </xf>
    <xf numFmtId="0" fontId="0" fillId="34" borderId="95" xfId="0" applyFont="1" applyFill="1" applyBorder="1" applyAlignment="1">
      <alignment horizontal="center" vertical="top" wrapText="1"/>
    </xf>
    <xf numFmtId="0" fontId="0" fillId="34" borderId="82" xfId="0" applyFont="1" applyFill="1" applyBorder="1" applyAlignment="1">
      <alignment horizontal="center" vertical="top" wrapText="1"/>
    </xf>
    <xf numFmtId="0" fontId="0" fillId="34" borderId="37" xfId="0" applyFill="1" applyBorder="1" applyAlignment="1">
      <alignment horizontal="center" vertical="top"/>
    </xf>
    <xf numFmtId="0" fontId="0" fillId="34" borderId="82" xfId="0" applyFill="1" applyBorder="1" applyAlignment="1">
      <alignment horizontal="center" vertical="top"/>
    </xf>
    <xf numFmtId="0" fontId="0" fillId="34" borderId="83" xfId="0" applyFill="1" applyBorder="1" applyAlignment="1">
      <alignment horizontal="center" vertical="top"/>
    </xf>
    <xf numFmtId="0" fontId="54" fillId="34" borderId="15" xfId="0" applyFont="1" applyFill="1" applyBorder="1" applyAlignment="1">
      <alignment horizontal="center" vertical="top"/>
    </xf>
    <xf numFmtId="0" fontId="0" fillId="34" borderId="15" xfId="0" applyFont="1" applyFill="1" applyBorder="1" applyAlignment="1">
      <alignment horizontal="center" vertical="top"/>
    </xf>
    <xf numFmtId="0" fontId="0" fillId="34" borderId="95" xfId="0" applyFont="1" applyFill="1" applyBorder="1" applyAlignment="1">
      <alignment horizontal="left" vertical="top" wrapText="1"/>
    </xf>
    <xf numFmtId="0" fontId="0" fillId="34" borderId="82" xfId="0" applyFont="1" applyFill="1" applyBorder="1" applyAlignment="1">
      <alignment horizontal="left" vertical="top" wrapText="1"/>
    </xf>
    <xf numFmtId="0" fontId="0" fillId="34" borderId="89" xfId="0" applyFont="1" applyFill="1" applyBorder="1" applyAlignment="1">
      <alignment horizontal="left" vertical="top" wrapText="1" indent="2"/>
    </xf>
    <xf numFmtId="0" fontId="0" fillId="34" borderId="61" xfId="0" applyFont="1" applyFill="1" applyBorder="1" applyAlignment="1">
      <alignment horizontal="left" vertical="top" wrapText="1" indent="2"/>
    </xf>
    <xf numFmtId="0" fontId="53" fillId="34" borderId="95" xfId="0" applyFont="1" applyFill="1" applyBorder="1" applyAlignment="1">
      <alignment horizontal="left" vertical="top" wrapText="1"/>
    </xf>
    <xf numFmtId="0" fontId="53" fillId="34" borderId="82" xfId="0" applyFont="1" applyFill="1" applyBorder="1" applyAlignment="1">
      <alignment horizontal="left" vertical="top" wrapText="1"/>
    </xf>
    <xf numFmtId="0" fontId="0" fillId="0" borderId="7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96" xfId="0" applyFont="1" applyBorder="1" applyAlignment="1">
      <alignment horizontal="center"/>
    </xf>
    <xf numFmtId="0" fontId="2" fillId="0" borderId="97" xfId="0" applyFont="1" applyBorder="1" applyAlignment="1">
      <alignment horizontal="center"/>
    </xf>
    <xf numFmtId="0" fontId="2" fillId="0" borderId="98" xfId="0" applyFont="1" applyBorder="1" applyAlignment="1">
      <alignment horizontal="center"/>
    </xf>
    <xf numFmtId="0" fontId="53" fillId="34" borderId="99" xfId="0" applyFont="1" applyFill="1" applyBorder="1" applyAlignment="1">
      <alignment horizontal="left" vertical="top" wrapText="1" indent="2"/>
    </xf>
    <xf numFmtId="0" fontId="53" fillId="34" borderId="100" xfId="0" applyFont="1" applyFill="1" applyBorder="1" applyAlignment="1">
      <alignment horizontal="left" vertical="top" wrapText="1" indent="2"/>
    </xf>
    <xf numFmtId="0" fontId="53" fillId="0" borderId="26" xfId="0" applyFont="1" applyBorder="1" applyAlignment="1">
      <alignment horizontal="center" vertical="top"/>
    </xf>
    <xf numFmtId="0" fontId="53" fillId="0" borderId="46" xfId="0" applyFont="1" applyBorder="1" applyAlignment="1">
      <alignment horizontal="center" vertical="top"/>
    </xf>
    <xf numFmtId="0" fontId="53" fillId="0" borderId="81" xfId="0" applyFont="1" applyBorder="1" applyAlignment="1">
      <alignment horizontal="center" vertical="top"/>
    </xf>
    <xf numFmtId="0" fontId="2" fillId="0" borderId="101" xfId="0" applyFont="1" applyBorder="1" applyAlignment="1">
      <alignment horizontal="left" vertical="top"/>
    </xf>
    <xf numFmtId="0" fontId="2" fillId="0" borderId="49" xfId="0" applyFont="1" applyBorder="1" applyAlignment="1">
      <alignment horizontal="left" vertical="top"/>
    </xf>
    <xf numFmtId="0" fontId="3" fillId="0" borderId="63" xfId="0" applyFont="1" applyBorder="1" applyAlignment="1">
      <alignment horizontal="center" vertical="top"/>
    </xf>
    <xf numFmtId="0" fontId="0" fillId="0" borderId="101" xfId="0" applyFont="1" applyBorder="1" applyAlignment="1">
      <alignment horizontal="left" vertical="top" indent="2"/>
    </xf>
    <xf numFmtId="0" fontId="0" fillId="0" borderId="49" xfId="0" applyFont="1" applyBorder="1" applyAlignment="1">
      <alignment horizontal="left" vertical="top" indent="2"/>
    </xf>
    <xf numFmtId="1" fontId="0" fillId="0" borderId="102" xfId="0" applyNumberFormat="1" applyBorder="1" applyAlignment="1">
      <alignment horizontal="center" vertical="top"/>
    </xf>
    <xf numFmtId="1" fontId="0" fillId="0" borderId="103" xfId="0" applyNumberFormat="1" applyBorder="1" applyAlignment="1">
      <alignment horizontal="center" vertical="top"/>
    </xf>
    <xf numFmtId="1" fontId="0" fillId="0" borderId="40" xfId="0" applyNumberFormat="1" applyBorder="1" applyAlignment="1">
      <alignment horizontal="center" vertical="top"/>
    </xf>
    <xf numFmtId="0" fontId="58" fillId="0" borderId="101" xfId="0" applyFont="1" applyBorder="1" applyAlignment="1">
      <alignment horizontal="left" vertical="top"/>
    </xf>
    <xf numFmtId="0" fontId="58" fillId="0" borderId="27" xfId="0" applyFont="1" applyBorder="1" applyAlignment="1">
      <alignment horizontal="left" vertical="top"/>
    </xf>
    <xf numFmtId="0" fontId="5" fillId="0" borderId="10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35" borderId="32" xfId="0" applyFill="1" applyBorder="1" applyAlignment="1">
      <alignment horizontal="center"/>
    </xf>
    <xf numFmtId="0" fontId="0" fillId="35" borderId="33" xfId="0" applyFill="1" applyBorder="1" applyAlignment="1">
      <alignment horizontal="center"/>
    </xf>
    <xf numFmtId="0" fontId="0" fillId="35" borderId="34" xfId="0" applyFill="1" applyBorder="1" applyAlignment="1">
      <alignment horizontal="center"/>
    </xf>
    <xf numFmtId="0" fontId="0" fillId="35" borderId="35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36" xfId="0" applyFill="1" applyBorder="1" applyAlignment="1">
      <alignment horizontal="center"/>
    </xf>
    <xf numFmtId="0" fontId="0" fillId="0" borderId="0" xfId="0" applyAlignment="1">
      <alignment horizontal="left" wrapText="1"/>
    </xf>
    <xf numFmtId="0" fontId="0" fillId="35" borderId="35" xfId="0" applyFill="1" applyBorder="1" applyAlignment="1">
      <alignment wrapText="1"/>
    </xf>
    <xf numFmtId="0" fontId="0" fillId="35" borderId="0" xfId="0" applyFill="1" applyBorder="1" applyAlignment="1">
      <alignment wrapText="1"/>
    </xf>
    <xf numFmtId="0" fontId="0" fillId="35" borderId="36" xfId="0" applyFill="1" applyBorder="1" applyAlignment="1">
      <alignment wrapText="1"/>
    </xf>
    <xf numFmtId="0" fontId="0" fillId="35" borderId="85" xfId="0" applyFill="1" applyBorder="1" applyAlignment="1">
      <alignment wrapText="1"/>
    </xf>
    <xf numFmtId="0" fontId="0" fillId="35" borderId="86" xfId="0" applyFill="1" applyBorder="1" applyAlignment="1">
      <alignment wrapText="1"/>
    </xf>
    <xf numFmtId="0" fontId="0" fillId="35" borderId="87" xfId="0" applyFill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35" borderId="26" xfId="0" applyFill="1" applyBorder="1" applyAlignment="1">
      <alignment wrapText="1"/>
    </xf>
    <xf numFmtId="0" fontId="0" fillId="35" borderId="46" xfId="0" applyFill="1" applyBorder="1" applyAlignment="1">
      <alignment wrapText="1"/>
    </xf>
    <xf numFmtId="0" fontId="0" fillId="35" borderId="81" xfId="0" applyFill="1" applyBorder="1" applyAlignment="1">
      <alignment wrapText="1"/>
    </xf>
    <xf numFmtId="0" fontId="0" fillId="34" borderId="104" xfId="0" applyFill="1" applyBorder="1" applyAlignment="1">
      <alignment horizontal="left" vertical="top" wrapText="1" indent="2"/>
    </xf>
    <xf numFmtId="0" fontId="0" fillId="34" borderId="103" xfId="0" applyFill="1" applyBorder="1" applyAlignment="1">
      <alignment horizontal="left" vertical="top" wrapText="1" indent="2"/>
    </xf>
    <xf numFmtId="0" fontId="0" fillId="34" borderId="24" xfId="0" applyFill="1" applyBorder="1" applyAlignment="1">
      <alignment horizontal="center" vertical="top"/>
    </xf>
    <xf numFmtId="0" fontId="0" fillId="0" borderId="103" xfId="0" applyBorder="1" applyAlignment="1">
      <alignment horizontal="left" vertical="top"/>
    </xf>
    <xf numFmtId="0" fontId="0" fillId="34" borderId="24" xfId="0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35" borderId="35" xfId="0" applyFont="1" applyFill="1" applyBorder="1" applyAlignment="1">
      <alignment horizontal="left"/>
    </xf>
    <xf numFmtId="0" fontId="0" fillId="35" borderId="0" xfId="0" applyFill="1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81" xfId="0" applyBorder="1" applyAlignment="1">
      <alignment horizontal="center"/>
    </xf>
    <xf numFmtId="0" fontId="53" fillId="34" borderId="89" xfId="0" applyFont="1" applyFill="1" applyBorder="1" applyAlignment="1">
      <alignment horizontal="left" vertical="top" wrapText="1" indent="2"/>
    </xf>
    <xf numFmtId="0" fontId="53" fillId="34" borderId="61" xfId="0" applyFont="1" applyFill="1" applyBorder="1" applyAlignment="1">
      <alignment horizontal="left" vertical="top" wrapText="1" indent="2"/>
    </xf>
    <xf numFmtId="0" fontId="0" fillId="0" borderId="40" xfId="0" applyBorder="1" applyAlignment="1">
      <alignment horizontal="center" vertical="center" wrapText="1"/>
    </xf>
    <xf numFmtId="0" fontId="0" fillId="34" borderId="82" xfId="0" applyFill="1" applyBorder="1" applyAlignment="1">
      <alignment horizontal="left" vertical="top" wrapText="1"/>
    </xf>
    <xf numFmtId="0" fontId="2" fillId="35" borderId="0" xfId="0" applyFont="1" applyFill="1" applyAlignment="1">
      <alignment horizontal="center"/>
    </xf>
    <xf numFmtId="0" fontId="58" fillId="34" borderId="95" xfId="0" applyFont="1" applyFill="1" applyBorder="1" applyAlignment="1">
      <alignment horizontal="center" vertical="top" wrapText="1"/>
    </xf>
    <xf numFmtId="0" fontId="58" fillId="34" borderId="82" xfId="0" applyFont="1" applyFill="1" applyBorder="1" applyAlignment="1">
      <alignment horizontal="center" vertical="top" wrapText="1"/>
    </xf>
    <xf numFmtId="0" fontId="54" fillId="34" borderId="95" xfId="0" applyFont="1" applyFill="1" applyBorder="1" applyAlignment="1">
      <alignment horizontal="left" vertical="top" wrapText="1"/>
    </xf>
    <xf numFmtId="0" fontId="54" fillId="34" borderId="82" xfId="0" applyFont="1" applyFill="1" applyBorder="1" applyAlignment="1">
      <alignment horizontal="left" vertical="top" wrapText="1"/>
    </xf>
    <xf numFmtId="0" fontId="2" fillId="31" borderId="61" xfId="0" applyFont="1" applyFill="1" applyBorder="1" applyAlignment="1">
      <alignment horizontal="center" vertical="center"/>
    </xf>
    <xf numFmtId="0" fontId="2" fillId="31" borderId="105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top"/>
    </xf>
    <xf numFmtId="0" fontId="6" fillId="34" borderId="15" xfId="0" applyFont="1" applyFill="1" applyBorder="1" applyAlignment="1">
      <alignment horizontal="center" vertical="top"/>
    </xf>
    <xf numFmtId="0" fontId="7" fillId="34" borderId="95" xfId="0" applyFont="1" applyFill="1" applyBorder="1" applyAlignment="1">
      <alignment horizontal="left" vertical="top" wrapText="1"/>
    </xf>
    <xf numFmtId="0" fontId="7" fillId="34" borderId="82" xfId="0" applyFont="1" applyFill="1" applyBorder="1" applyAlignment="1">
      <alignment horizontal="left" vertical="top" wrapText="1"/>
    </xf>
    <xf numFmtId="0" fontId="9" fillId="34" borderId="37" xfId="0" applyFont="1" applyFill="1" applyBorder="1" applyAlignment="1">
      <alignment horizontal="center" vertical="top"/>
    </xf>
    <xf numFmtId="0" fontId="9" fillId="34" borderId="82" xfId="0" applyFont="1" applyFill="1" applyBorder="1" applyAlignment="1">
      <alignment horizontal="center" vertical="top"/>
    </xf>
    <xf numFmtId="0" fontId="9" fillId="34" borderId="83" xfId="0" applyFont="1" applyFill="1" applyBorder="1" applyAlignment="1">
      <alignment horizontal="center" vertical="top"/>
    </xf>
    <xf numFmtId="0" fontId="0" fillId="35" borderId="10" xfId="0" applyFont="1" applyFill="1" applyBorder="1" applyAlignment="1">
      <alignment horizontal="center" vertical="center" wrapText="1"/>
    </xf>
    <xf numFmtId="0" fontId="2" fillId="34" borderId="95" xfId="0" applyFont="1" applyFill="1" applyBorder="1" applyAlignment="1">
      <alignment horizontal="center" vertical="top" wrapText="1"/>
    </xf>
    <xf numFmtId="0" fontId="2" fillId="34" borderId="82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4" fillId="35" borderId="27" xfId="0" applyFont="1" applyFill="1" applyBorder="1" applyAlignment="1">
      <alignment horizontal="center" vertical="top"/>
    </xf>
    <xf numFmtId="0" fontId="7" fillId="34" borderId="84" xfId="0" applyFont="1" applyFill="1" applyBorder="1" applyAlignment="1">
      <alignment horizontal="center" vertical="center" wrapText="1"/>
    </xf>
    <xf numFmtId="0" fontId="3" fillId="35" borderId="0" xfId="0" applyFont="1" applyFill="1" applyAlignment="1">
      <alignment/>
    </xf>
    <xf numFmtId="0" fontId="0" fillId="35" borderId="0" xfId="0" applyFill="1" applyAlignment="1">
      <alignment horizontal="left"/>
    </xf>
    <xf numFmtId="0" fontId="0" fillId="35" borderId="25" xfId="0" applyFill="1" applyBorder="1" applyAlignment="1">
      <alignment horizontal="left"/>
    </xf>
    <xf numFmtId="0" fontId="3" fillId="0" borderId="61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0" fillId="34" borderId="84" xfId="0" applyFill="1" applyBorder="1" applyAlignment="1">
      <alignment horizontal="left" vertical="top" wrapText="1" indent="2"/>
    </xf>
    <xf numFmtId="0" fontId="2" fillId="34" borderId="103" xfId="0" applyFont="1" applyFill="1" applyBorder="1" applyAlignment="1">
      <alignment horizontal="center" vertical="center" wrapText="1"/>
    </xf>
    <xf numFmtId="0" fontId="2" fillId="34" borderId="106" xfId="0" applyFont="1" applyFill="1" applyBorder="1" applyAlignment="1">
      <alignment horizontal="center" vertical="center" wrapText="1"/>
    </xf>
    <xf numFmtId="0" fontId="2" fillId="35" borderId="0" xfId="0" applyFont="1" applyFill="1" applyAlignment="1">
      <alignment horizontal="left" wrapText="1"/>
    </xf>
    <xf numFmtId="0" fontId="2" fillId="34" borderId="61" xfId="0" applyFont="1" applyFill="1" applyBorder="1" applyAlignment="1">
      <alignment horizontal="left" vertical="top" wrapText="1"/>
    </xf>
    <xf numFmtId="0" fontId="2" fillId="34" borderId="60" xfId="0" applyFont="1" applyFill="1" applyBorder="1" applyAlignment="1">
      <alignment horizontal="left" vertical="top" wrapText="1"/>
    </xf>
    <xf numFmtId="0" fontId="0" fillId="34" borderId="61" xfId="0" applyFont="1" applyFill="1" applyBorder="1" applyAlignment="1">
      <alignment vertical="top" wrapText="1"/>
    </xf>
    <xf numFmtId="0" fontId="0" fillId="34" borderId="60" xfId="0" applyFont="1" applyFill="1" applyBorder="1" applyAlignment="1">
      <alignment vertical="top" wrapText="1"/>
    </xf>
    <xf numFmtId="0" fontId="3" fillId="0" borderId="107" xfId="0" applyFont="1" applyBorder="1" applyAlignment="1">
      <alignment horizontal="center" vertical="top"/>
    </xf>
    <xf numFmtId="0" fontId="2" fillId="34" borderId="108" xfId="0" applyFont="1" applyFill="1" applyBorder="1" applyAlignment="1">
      <alignment horizontal="center" vertical="center" wrapText="1"/>
    </xf>
    <xf numFmtId="0" fontId="2" fillId="34" borderId="109" xfId="0" applyFont="1" applyFill="1" applyBorder="1" applyAlignment="1">
      <alignment horizontal="center" vertical="center" wrapText="1"/>
    </xf>
    <xf numFmtId="0" fontId="54" fillId="34" borderId="95" xfId="0" applyFont="1" applyFill="1" applyBorder="1" applyAlignment="1">
      <alignment horizontal="center" vertical="top" wrapText="1"/>
    </xf>
    <xf numFmtId="0" fontId="54" fillId="34" borderId="82" xfId="0" applyFont="1" applyFill="1" applyBorder="1" applyAlignment="1">
      <alignment horizontal="center" vertical="top" wrapText="1"/>
    </xf>
    <xf numFmtId="0" fontId="2" fillId="0" borderId="61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54" fillId="34" borderId="89" xfId="0" applyFont="1" applyFill="1" applyBorder="1" applyAlignment="1">
      <alignment horizontal="left" vertical="top" wrapText="1" indent="2"/>
    </xf>
    <xf numFmtId="0" fontId="54" fillId="34" borderId="61" xfId="0" applyFont="1" applyFill="1" applyBorder="1" applyAlignment="1">
      <alignment horizontal="left" vertical="top" wrapText="1" indent="2"/>
    </xf>
    <xf numFmtId="0" fontId="0" fillId="34" borderId="88" xfId="0" applyFont="1" applyFill="1" applyBorder="1" applyAlignment="1">
      <alignment vertical="top" wrapText="1"/>
    </xf>
    <xf numFmtId="0" fontId="6" fillId="34" borderId="37" xfId="0" applyFont="1" applyFill="1" applyBorder="1" applyAlignment="1">
      <alignment horizontal="center" vertical="top"/>
    </xf>
    <xf numFmtId="0" fontId="6" fillId="34" borderId="82" xfId="0" applyFont="1" applyFill="1" applyBorder="1" applyAlignment="1">
      <alignment horizontal="center" vertical="top"/>
    </xf>
    <xf numFmtId="0" fontId="6" fillId="34" borderId="83" xfId="0" applyFont="1" applyFill="1" applyBorder="1" applyAlignment="1">
      <alignment horizontal="center" vertical="top"/>
    </xf>
    <xf numFmtId="0" fontId="0" fillId="0" borderId="108" xfId="0" applyBorder="1" applyAlignment="1">
      <alignment horizontal="left" vertical="top"/>
    </xf>
    <xf numFmtId="0" fontId="0" fillId="34" borderId="61" xfId="0" applyFont="1" applyFill="1" applyBorder="1" applyAlignment="1">
      <alignment horizontal="left" vertical="top" wrapText="1"/>
    </xf>
    <xf numFmtId="0" fontId="0" fillId="34" borderId="60" xfId="0" applyFill="1" applyBorder="1" applyAlignment="1">
      <alignment horizontal="left" vertical="top" wrapText="1"/>
    </xf>
    <xf numFmtId="0" fontId="0" fillId="34" borderId="110" xfId="0" applyFill="1" applyBorder="1" applyAlignment="1">
      <alignment vertical="top" wrapText="1"/>
    </xf>
    <xf numFmtId="0" fontId="0" fillId="34" borderId="111" xfId="0" applyFill="1" applyBorder="1" applyAlignment="1">
      <alignment vertical="top" wrapText="1"/>
    </xf>
    <xf numFmtId="0" fontId="7" fillId="34" borderId="95" xfId="0" applyFont="1" applyFill="1" applyBorder="1" applyAlignment="1">
      <alignment horizontal="center" vertical="top" wrapText="1"/>
    </xf>
    <xf numFmtId="0" fontId="7" fillId="34" borderId="82" xfId="0" applyFont="1" applyFill="1" applyBorder="1" applyAlignment="1">
      <alignment horizontal="center" vertical="top" wrapText="1"/>
    </xf>
    <xf numFmtId="0" fontId="0" fillId="34" borderId="49" xfId="0" applyFill="1" applyBorder="1" applyAlignment="1">
      <alignment vertical="top" wrapText="1"/>
    </xf>
    <xf numFmtId="0" fontId="0" fillId="34" borderId="50" xfId="0" applyFill="1" applyBorder="1" applyAlignment="1">
      <alignment vertical="top" wrapText="1"/>
    </xf>
    <xf numFmtId="0" fontId="0" fillId="34" borderId="88" xfId="0" applyFill="1" applyBorder="1" applyAlignment="1">
      <alignment horizontal="left" vertical="top" wrapText="1" indent="2"/>
    </xf>
    <xf numFmtId="0" fontId="0" fillId="34" borderId="84" xfId="0" applyFill="1" applyBorder="1" applyAlignment="1">
      <alignment horizontal="center" vertical="center" wrapText="1"/>
    </xf>
    <xf numFmtId="0" fontId="2" fillId="34" borderId="61" xfId="0" applyFont="1" applyFill="1" applyBorder="1" applyAlignment="1">
      <alignment horizontal="left" vertical="center" wrapText="1"/>
    </xf>
    <xf numFmtId="0" fontId="2" fillId="34" borderId="60" xfId="0" applyFont="1" applyFill="1" applyBorder="1" applyAlignment="1">
      <alignment horizontal="left" vertical="center" wrapText="1"/>
    </xf>
    <xf numFmtId="0" fontId="5" fillId="34" borderId="61" xfId="0" applyFont="1" applyFill="1" applyBorder="1" applyAlignment="1">
      <alignment horizontal="center" vertical="center" wrapText="1"/>
    </xf>
    <xf numFmtId="0" fontId="5" fillId="34" borderId="60" xfId="0" applyFont="1" applyFill="1" applyBorder="1" applyAlignment="1">
      <alignment horizontal="center" vertical="center" wrapText="1"/>
    </xf>
    <xf numFmtId="0" fontId="0" fillId="34" borderId="61" xfId="0" applyFill="1" applyBorder="1" applyAlignment="1">
      <alignment horizontal="center" vertical="center" wrapText="1"/>
    </xf>
    <xf numFmtId="0" fontId="0" fillId="34" borderId="60" xfId="0" applyFill="1" applyBorder="1" applyAlignment="1">
      <alignment horizontal="center" vertical="center" wrapText="1"/>
    </xf>
    <xf numFmtId="0" fontId="0" fillId="34" borderId="60" xfId="0" applyFont="1" applyFill="1" applyBorder="1" applyAlignment="1">
      <alignment horizontal="left" vertical="top" wrapText="1"/>
    </xf>
    <xf numFmtId="0" fontId="10" fillId="35" borderId="61" xfId="0" applyFont="1" applyFill="1" applyBorder="1" applyAlignment="1">
      <alignment horizontal="center" vertical="top" wrapText="1"/>
    </xf>
    <xf numFmtId="0" fontId="10" fillId="35" borderId="60" xfId="0" applyFont="1" applyFill="1" applyBorder="1" applyAlignment="1">
      <alignment horizontal="center" vertical="top" wrapText="1"/>
    </xf>
    <xf numFmtId="0" fontId="7" fillId="34" borderId="88" xfId="0" applyFont="1" applyFill="1" applyBorder="1" applyAlignment="1">
      <alignment horizontal="center" vertical="center" wrapText="1"/>
    </xf>
    <xf numFmtId="0" fontId="0" fillId="34" borderId="88" xfId="0" applyFill="1" applyBorder="1" applyAlignment="1">
      <alignment horizontal="center" vertical="center" wrapText="1"/>
    </xf>
    <xf numFmtId="0" fontId="0" fillId="34" borderId="32" xfId="0" applyFill="1" applyBorder="1" applyAlignment="1">
      <alignment horizontal="center" vertical="top"/>
    </xf>
    <xf numFmtId="3" fontId="7" fillId="35" borderId="26" xfId="0" applyNumberFormat="1" applyFont="1" applyFill="1" applyBorder="1" applyAlignment="1">
      <alignment horizontal="center" vertical="top"/>
    </xf>
    <xf numFmtId="0" fontId="7" fillId="35" borderId="46" xfId="0" applyFont="1" applyFill="1" applyBorder="1" applyAlignment="1">
      <alignment horizontal="center" vertical="top"/>
    </xf>
    <xf numFmtId="0" fontId="7" fillId="35" borderId="81" xfId="0" applyFont="1" applyFill="1" applyBorder="1" applyAlignment="1">
      <alignment horizontal="center" vertical="top"/>
    </xf>
    <xf numFmtId="0" fontId="7" fillId="34" borderId="108" xfId="0" applyFont="1" applyFill="1" applyBorder="1" applyAlignment="1">
      <alignment horizontal="center" vertical="center" wrapText="1"/>
    </xf>
    <xf numFmtId="0" fontId="7" fillId="34" borderId="109" xfId="0" applyFont="1" applyFill="1" applyBorder="1" applyAlignment="1">
      <alignment horizontal="center" vertical="center" wrapText="1"/>
    </xf>
    <xf numFmtId="0" fontId="0" fillId="34" borderId="49" xfId="0" applyFont="1" applyFill="1" applyBorder="1" applyAlignment="1">
      <alignment vertical="top" wrapText="1"/>
    </xf>
    <xf numFmtId="0" fontId="0" fillId="34" borderId="50" xfId="0" applyFont="1" applyFill="1" applyBorder="1" applyAlignment="1">
      <alignment vertical="top" wrapText="1"/>
    </xf>
    <xf numFmtId="0" fontId="10" fillId="34" borderId="45" xfId="0" applyFont="1" applyFill="1" applyBorder="1" applyAlignment="1">
      <alignment vertical="top" wrapText="1"/>
    </xf>
    <xf numFmtId="0" fontId="0" fillId="34" borderId="61" xfId="0" applyFont="1" applyFill="1" applyBorder="1" applyAlignment="1">
      <alignment horizontal="center" vertical="top" wrapText="1"/>
    </xf>
    <xf numFmtId="0" fontId="0" fillId="34" borderId="60" xfId="0" applyFont="1" applyFill="1" applyBorder="1" applyAlignment="1">
      <alignment horizontal="center" vertical="top" wrapText="1"/>
    </xf>
    <xf numFmtId="0" fontId="0" fillId="35" borderId="47" xfId="0" applyFill="1" applyBorder="1" applyAlignment="1">
      <alignment horizontal="center" vertical="top" wrapText="1"/>
    </xf>
    <xf numFmtId="0" fontId="0" fillId="35" borderId="46" xfId="0" applyFill="1" applyBorder="1" applyAlignment="1">
      <alignment horizontal="center" vertical="top" wrapText="1"/>
    </xf>
    <xf numFmtId="0" fontId="0" fillId="35" borderId="48" xfId="0" applyFill="1" applyBorder="1" applyAlignment="1">
      <alignment horizontal="center" vertical="top" wrapText="1"/>
    </xf>
    <xf numFmtId="0" fontId="7" fillId="35" borderId="47" xfId="0" applyFont="1" applyFill="1" applyBorder="1" applyAlignment="1">
      <alignment horizontal="center" vertical="center" wrapText="1"/>
    </xf>
    <xf numFmtId="0" fontId="7" fillId="35" borderId="46" xfId="0" applyFont="1" applyFill="1" applyBorder="1" applyAlignment="1">
      <alignment horizontal="center" vertical="center" wrapText="1"/>
    </xf>
    <xf numFmtId="0" fontId="0" fillId="34" borderId="49" xfId="0" applyFill="1" applyBorder="1" applyAlignment="1">
      <alignment horizontal="left" vertical="top" wrapText="1"/>
    </xf>
    <xf numFmtId="0" fontId="0" fillId="34" borderId="50" xfId="0" applyFill="1" applyBorder="1" applyAlignment="1">
      <alignment horizontal="left" vertical="top" wrapText="1"/>
    </xf>
    <xf numFmtId="43" fontId="0" fillId="35" borderId="46" xfId="0" applyNumberFormat="1" applyFill="1" applyBorder="1" applyAlignment="1">
      <alignment horizontal="right" vertical="top"/>
    </xf>
    <xf numFmtId="43" fontId="0" fillId="34" borderId="10" xfId="0" applyNumberFormat="1" applyFill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318"/>
  <sheetViews>
    <sheetView tabSelected="1" zoomScale="120" zoomScaleNormal="120" zoomScalePageLayoutView="0" workbookViewId="0" topLeftCell="A95">
      <selection activeCell="N106" sqref="N106"/>
    </sheetView>
  </sheetViews>
  <sheetFormatPr defaultColWidth="10.16015625" defaultRowHeight="11.25" customHeight="1" outlineLevelRow="1"/>
  <cols>
    <col min="1" max="1" width="18.83203125" style="1" customWidth="1"/>
    <col min="2" max="2" width="31.16015625" style="1" customWidth="1"/>
    <col min="3" max="3" width="7.66015625" style="1" customWidth="1"/>
    <col min="4" max="4" width="4.5" style="1" customWidth="1"/>
    <col min="5" max="5" width="5.5" style="1" customWidth="1"/>
    <col min="6" max="6" width="4.5" style="1" customWidth="1"/>
    <col min="7" max="7" width="3.83203125" style="1" customWidth="1"/>
    <col min="8" max="8" width="4.33203125" style="1" customWidth="1"/>
    <col min="9" max="9" width="7" style="1" customWidth="1"/>
    <col min="10" max="10" width="5.83203125" style="1" customWidth="1"/>
    <col min="11" max="11" width="18.5" style="1" customWidth="1"/>
    <col min="12" max="12" width="17.33203125" style="87" customWidth="1"/>
    <col min="13" max="13" width="18.5" style="23" customWidth="1"/>
    <col min="14" max="18" width="18.5" style="1" customWidth="1"/>
    <col min="19" max="20" width="10.16015625" style="132" customWidth="1"/>
    <col min="21" max="21" width="10.16015625" style="0" customWidth="1"/>
    <col min="22" max="22" width="17.33203125" style="0" customWidth="1"/>
  </cols>
  <sheetData>
    <row r="1" spans="1:18" ht="12" customHeight="1">
      <c r="A1" s="641" t="s">
        <v>0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  <c r="P1" s="141"/>
      <c r="Q1" s="129"/>
      <c r="R1" s="129"/>
    </row>
    <row r="2" spans="1:18" ht="12" customHeight="1">
      <c r="A2" s="641" t="s">
        <v>1</v>
      </c>
      <c r="B2" s="641"/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  <c r="O2" s="641"/>
      <c r="P2" s="141"/>
      <c r="Q2" s="129"/>
      <c r="R2" s="129"/>
    </row>
    <row r="3" spans="1:18" ht="12" customHeight="1">
      <c r="A3" s="641" t="s">
        <v>2</v>
      </c>
      <c r="B3" s="641"/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641"/>
      <c r="N3" s="641"/>
      <c r="O3" s="641"/>
      <c r="P3" s="141"/>
      <c r="Q3" s="129"/>
      <c r="R3" s="129"/>
    </row>
    <row r="4" spans="1:18" ht="12" customHeight="1">
      <c r="A4" s="641" t="s">
        <v>3</v>
      </c>
      <c r="B4" s="641"/>
      <c r="C4" s="641"/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143" t="s">
        <v>4</v>
      </c>
      <c r="Q4" s="129"/>
      <c r="R4" s="129"/>
    </row>
    <row r="5" spans="10:18" ht="10.5" customHeight="1">
      <c r="J5" s="645"/>
      <c r="K5" s="646"/>
      <c r="L5" s="646"/>
      <c r="M5" s="646"/>
      <c r="N5" s="647"/>
      <c r="O5" s="2" t="s">
        <v>5</v>
      </c>
      <c r="P5" s="147">
        <v>503127</v>
      </c>
      <c r="Q5" s="129"/>
      <c r="R5" s="129"/>
    </row>
    <row r="6" spans="3:18" ht="10.5" customHeight="1">
      <c r="C6" s="3" t="s">
        <v>6</v>
      </c>
      <c r="D6" s="642" t="s">
        <v>7</v>
      </c>
      <c r="E6" s="642"/>
      <c r="F6" s="642"/>
      <c r="G6" s="642"/>
      <c r="H6" s="642"/>
      <c r="I6" s="642"/>
      <c r="J6" s="643" t="s">
        <v>259</v>
      </c>
      <c r="K6" s="644"/>
      <c r="L6" s="142"/>
      <c r="M6" s="148"/>
      <c r="N6" s="154"/>
      <c r="O6" s="2" t="s">
        <v>8</v>
      </c>
      <c r="P6" s="146">
        <v>45292</v>
      </c>
      <c r="Q6" s="129"/>
      <c r="R6" s="129"/>
    </row>
    <row r="7" spans="1:18" ht="21.75" customHeight="1">
      <c r="A7" s="623" t="s">
        <v>9</v>
      </c>
      <c r="B7" s="623"/>
      <c r="C7" s="623"/>
      <c r="D7" s="623"/>
      <c r="E7" s="623"/>
      <c r="F7" s="623"/>
      <c r="G7" s="623"/>
      <c r="H7" s="623"/>
      <c r="I7" s="623"/>
      <c r="J7" s="624" t="s">
        <v>10</v>
      </c>
      <c r="K7" s="625"/>
      <c r="L7" s="625"/>
      <c r="M7" s="625"/>
      <c r="N7" s="626"/>
      <c r="O7" s="2" t="s">
        <v>11</v>
      </c>
      <c r="P7" s="144"/>
      <c r="Q7" s="129"/>
      <c r="R7" s="129"/>
    </row>
    <row r="8" spans="1:18" ht="21.75" customHeight="1">
      <c r="A8" s="630" t="s">
        <v>12</v>
      </c>
      <c r="B8" s="630"/>
      <c r="C8" s="630"/>
      <c r="D8" s="630"/>
      <c r="E8" s="630"/>
      <c r="F8" s="630"/>
      <c r="G8" s="630"/>
      <c r="H8" s="630"/>
      <c r="I8" s="630"/>
      <c r="J8" s="627"/>
      <c r="K8" s="628"/>
      <c r="L8" s="628"/>
      <c r="M8" s="628"/>
      <c r="N8" s="629"/>
      <c r="O8" s="2" t="s">
        <v>13</v>
      </c>
      <c r="P8" s="144" t="s">
        <v>14</v>
      </c>
      <c r="Q8" s="129"/>
      <c r="R8" s="129"/>
    </row>
    <row r="9" spans="1:18" ht="10.5" customHeight="1">
      <c r="A9" s="632" t="s">
        <v>15</v>
      </c>
      <c r="B9" s="632"/>
      <c r="C9" s="149"/>
      <c r="D9" s="150"/>
      <c r="E9" s="150"/>
      <c r="F9" s="150"/>
      <c r="G9" s="150"/>
      <c r="H9" s="150"/>
      <c r="I9" s="151"/>
      <c r="J9" s="633" t="s">
        <v>16</v>
      </c>
      <c r="K9" s="634"/>
      <c r="L9" s="634"/>
      <c r="M9" s="634"/>
      <c r="N9" s="635"/>
      <c r="O9" s="2" t="s">
        <v>17</v>
      </c>
      <c r="P9" s="144"/>
      <c r="Q9" s="129" t="s">
        <v>153</v>
      </c>
      <c r="R9" s="129"/>
    </row>
    <row r="10" spans="1:18" ht="10.5" customHeight="1">
      <c r="A10" s="632" t="s">
        <v>18</v>
      </c>
      <c r="B10" s="632"/>
      <c r="C10" s="152"/>
      <c r="D10" s="50"/>
      <c r="E10" s="50"/>
      <c r="F10" s="50"/>
      <c r="G10" s="50"/>
      <c r="H10" s="50"/>
      <c r="I10" s="153"/>
      <c r="J10" s="617"/>
      <c r="K10" s="618"/>
      <c r="L10" s="618"/>
      <c r="M10" s="618"/>
      <c r="N10" s="619"/>
      <c r="P10" s="144"/>
      <c r="Q10" s="129"/>
      <c r="R10" s="129"/>
    </row>
    <row r="11" spans="1:18" ht="10.5" customHeight="1">
      <c r="A11" s="1" t="s">
        <v>19</v>
      </c>
      <c r="B11" s="132" t="s">
        <v>20</v>
      </c>
      <c r="C11" s="152"/>
      <c r="D11" s="50"/>
      <c r="E11" s="50"/>
      <c r="F11" s="50"/>
      <c r="G11" s="50"/>
      <c r="H11" s="50"/>
      <c r="I11" s="153"/>
      <c r="J11" s="620"/>
      <c r="K11" s="621"/>
      <c r="L11" s="621"/>
      <c r="M11" s="621"/>
      <c r="N11" s="622"/>
      <c r="O11" s="2" t="s">
        <v>21</v>
      </c>
      <c r="P11" s="145" t="s">
        <v>22</v>
      </c>
      <c r="Q11" s="129"/>
      <c r="R11" s="129"/>
    </row>
    <row r="12" spans="1:20" s="1" customFormat="1" ht="10.5" customHeight="1" thickBot="1">
      <c r="A12" s="50"/>
      <c r="B12" s="50"/>
      <c r="C12" s="152"/>
      <c r="D12" s="50"/>
      <c r="E12" s="50"/>
      <c r="F12" s="50"/>
      <c r="G12" s="50"/>
      <c r="H12" s="50"/>
      <c r="I12" s="153"/>
      <c r="J12" s="620"/>
      <c r="K12" s="621"/>
      <c r="L12" s="621"/>
      <c r="M12" s="621"/>
      <c r="N12" s="622"/>
      <c r="O12" s="50"/>
      <c r="P12" s="492"/>
      <c r="Q12" s="129"/>
      <c r="R12" s="129"/>
      <c r="S12" s="129"/>
      <c r="T12" s="129"/>
    </row>
    <row r="13" spans="1:20" s="1" customFormat="1" ht="12.75" customHeight="1">
      <c r="A13" s="597" t="s">
        <v>23</v>
      </c>
      <c r="B13" s="598"/>
      <c r="C13" s="598"/>
      <c r="D13" s="598"/>
      <c r="E13" s="598"/>
      <c r="F13" s="598"/>
      <c r="G13" s="598"/>
      <c r="H13" s="598"/>
      <c r="I13" s="598"/>
      <c r="J13" s="598"/>
      <c r="K13" s="598"/>
      <c r="L13" s="598"/>
      <c r="M13" s="598"/>
      <c r="N13" s="598"/>
      <c r="O13" s="598"/>
      <c r="P13" s="599"/>
      <c r="Q13" s="129"/>
      <c r="R13" s="129"/>
      <c r="S13" s="129"/>
      <c r="T13" s="129"/>
    </row>
    <row r="14" spans="1:20" s="1" customFormat="1" ht="10.5" customHeight="1">
      <c r="A14" s="493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142"/>
      <c r="M14" s="494"/>
      <c r="N14" s="50"/>
      <c r="O14" s="50"/>
      <c r="P14" s="495"/>
      <c r="Q14" s="129"/>
      <c r="R14" s="129"/>
      <c r="S14" s="129"/>
      <c r="T14" s="129"/>
    </row>
    <row r="15" spans="1:18" ht="10.5" customHeight="1">
      <c r="A15" s="595" t="s">
        <v>24</v>
      </c>
      <c r="B15" s="596"/>
      <c r="C15" s="615" t="s">
        <v>199</v>
      </c>
      <c r="D15" s="616" t="s">
        <v>25</v>
      </c>
      <c r="E15" s="616"/>
      <c r="F15" s="616"/>
      <c r="G15" s="616"/>
      <c r="H15" s="616"/>
      <c r="I15" s="616"/>
      <c r="J15" s="616"/>
      <c r="K15" s="631" t="s">
        <v>26</v>
      </c>
      <c r="L15" s="596" t="s">
        <v>27</v>
      </c>
      <c r="M15" s="596"/>
      <c r="N15" s="596"/>
      <c r="O15" s="596"/>
      <c r="P15" s="496" t="s">
        <v>28</v>
      </c>
      <c r="Q15" s="129"/>
      <c r="R15" s="129"/>
    </row>
    <row r="16" spans="1:18" ht="21.75" customHeight="1">
      <c r="A16" s="595"/>
      <c r="B16" s="596"/>
      <c r="C16" s="615"/>
      <c r="D16" s="616"/>
      <c r="E16" s="616"/>
      <c r="F16" s="616"/>
      <c r="G16" s="616"/>
      <c r="H16" s="616"/>
      <c r="I16" s="616"/>
      <c r="J16" s="616"/>
      <c r="K16" s="631"/>
      <c r="L16" s="453" t="s">
        <v>29</v>
      </c>
      <c r="M16" s="123" t="s">
        <v>30</v>
      </c>
      <c r="N16" s="449" t="s">
        <v>31</v>
      </c>
      <c r="O16" s="449" t="s">
        <v>32</v>
      </c>
      <c r="P16" s="497" t="s">
        <v>33</v>
      </c>
      <c r="Q16" s="129"/>
      <c r="R16" s="129"/>
    </row>
    <row r="17" spans="1:18" ht="10.5" customHeight="1" thickBot="1">
      <c r="A17" s="610">
        <v>1</v>
      </c>
      <c r="B17" s="611"/>
      <c r="C17" s="454">
        <v>2</v>
      </c>
      <c r="D17" s="612">
        <v>3</v>
      </c>
      <c r="E17" s="612"/>
      <c r="F17" s="612"/>
      <c r="G17" s="612"/>
      <c r="H17" s="612"/>
      <c r="I17" s="612"/>
      <c r="J17" s="612"/>
      <c r="K17" s="454">
        <v>4</v>
      </c>
      <c r="L17" s="455">
        <v>5</v>
      </c>
      <c r="M17" s="456">
        <v>6</v>
      </c>
      <c r="N17" s="454">
        <v>7</v>
      </c>
      <c r="O17" s="454">
        <v>8</v>
      </c>
      <c r="P17" s="498">
        <v>9</v>
      </c>
      <c r="Q17" s="129"/>
      <c r="R17" s="129"/>
    </row>
    <row r="18" spans="1:20" s="6" customFormat="1" ht="18.75" customHeight="1">
      <c r="A18" s="605" t="s">
        <v>34</v>
      </c>
      <c r="B18" s="606"/>
      <c r="C18" s="457"/>
      <c r="D18" s="607" t="s">
        <v>35</v>
      </c>
      <c r="E18" s="607"/>
      <c r="F18" s="607"/>
      <c r="G18" s="607"/>
      <c r="H18" s="607"/>
      <c r="I18" s="607"/>
      <c r="J18" s="607"/>
      <c r="K18" s="458">
        <f>K20+K74</f>
        <v>59570698.28</v>
      </c>
      <c r="L18" s="458">
        <f>L21+L34+L39+L46+L51+L63+L66+L68+L69+L70+L74+L72+L71</f>
        <v>71083496.37</v>
      </c>
      <c r="M18" s="459">
        <v>0</v>
      </c>
      <c r="N18" s="460">
        <v>0</v>
      </c>
      <c r="O18" s="461">
        <f>K18-L18</f>
        <v>-11512798.090000004</v>
      </c>
      <c r="P18" s="462">
        <f>O18</f>
        <v>-11512798.090000004</v>
      </c>
      <c r="Q18" s="133"/>
      <c r="R18" s="133"/>
      <c r="S18" s="133"/>
      <c r="T18" s="133"/>
    </row>
    <row r="19" spans="1:20" s="1" customFormat="1" ht="10.5" customHeight="1">
      <c r="A19" s="608" t="s">
        <v>36</v>
      </c>
      <c r="B19" s="609"/>
      <c r="C19" s="463"/>
      <c r="D19" s="639"/>
      <c r="E19" s="639"/>
      <c r="F19" s="639"/>
      <c r="G19" s="639"/>
      <c r="H19" s="639"/>
      <c r="I19" s="639"/>
      <c r="J19" s="11"/>
      <c r="K19" s="26"/>
      <c r="L19" s="105"/>
      <c r="M19" s="114"/>
      <c r="N19" s="26"/>
      <c r="O19" s="252"/>
      <c r="P19" s="464"/>
      <c r="Q19" s="129"/>
      <c r="R19" s="129"/>
      <c r="S19" s="129"/>
      <c r="T19" s="129"/>
    </row>
    <row r="20" spans="1:20" s="1" customFormat="1" ht="19.5" customHeight="1">
      <c r="A20" s="613" t="s">
        <v>122</v>
      </c>
      <c r="B20" s="614"/>
      <c r="C20" s="465"/>
      <c r="D20" s="29"/>
      <c r="E20" s="29"/>
      <c r="F20" s="29"/>
      <c r="G20" s="29"/>
      <c r="H20" s="29"/>
      <c r="I20" s="25"/>
      <c r="J20" s="30"/>
      <c r="K20" s="84">
        <f>K21+K34+K39+K46+K51+K63+K66+K71+K72</f>
        <v>55888080.42</v>
      </c>
      <c r="L20" s="106">
        <f>L21+L34+L39+L46+L51+L63+L70+L71+L72</f>
        <v>61450818.510000005</v>
      </c>
      <c r="M20" s="114"/>
      <c r="N20" s="26"/>
      <c r="O20" s="253">
        <f aca="true" t="shared" si="0" ref="O20:O83">K20-L20</f>
        <v>-5562738.090000004</v>
      </c>
      <c r="P20" s="466">
        <f>O20</f>
        <v>-5562738.090000004</v>
      </c>
      <c r="Q20" s="129"/>
      <c r="R20" s="129"/>
      <c r="S20" s="129"/>
      <c r="T20" s="129"/>
    </row>
    <row r="21" spans="1:20" s="36" customFormat="1" ht="14.25" customHeight="1">
      <c r="A21" s="600" t="s">
        <v>42</v>
      </c>
      <c r="B21" s="601"/>
      <c r="C21" s="467"/>
      <c r="D21" s="45">
        <v>182</v>
      </c>
      <c r="E21" s="44">
        <v>101</v>
      </c>
      <c r="F21" s="602" t="s">
        <v>127</v>
      </c>
      <c r="G21" s="603"/>
      <c r="H21" s="604"/>
      <c r="I21" s="46" t="s">
        <v>128</v>
      </c>
      <c r="J21" s="45" t="s">
        <v>129</v>
      </c>
      <c r="K21" s="69">
        <f>K22+K23+K24+K26+K27+K28+K29+K33+K31</f>
        <v>41195611.11</v>
      </c>
      <c r="L21" s="124">
        <f>L22+L23+L25+L26+L27+L28+L29+L30+L31+L32+L33</f>
        <v>50373805.71</v>
      </c>
      <c r="M21" s="115"/>
      <c r="N21" s="35"/>
      <c r="O21" s="251">
        <f t="shared" si="0"/>
        <v>-9178194.600000001</v>
      </c>
      <c r="P21" s="468">
        <f>O21</f>
        <v>-9178194.600000001</v>
      </c>
      <c r="Q21" s="134"/>
      <c r="R21" s="134"/>
      <c r="S21" s="134"/>
      <c r="T21" s="134"/>
    </row>
    <row r="22" spans="1:20" s="6" customFormat="1" ht="14.25" customHeight="1" outlineLevel="1">
      <c r="A22" s="636" t="s">
        <v>42</v>
      </c>
      <c r="B22" s="637"/>
      <c r="C22" s="469"/>
      <c r="D22" s="450">
        <v>182</v>
      </c>
      <c r="E22" s="450" t="s">
        <v>37</v>
      </c>
      <c r="F22" s="638" t="s">
        <v>38</v>
      </c>
      <c r="G22" s="638"/>
      <c r="H22" s="638"/>
      <c r="I22" s="446" t="s">
        <v>39</v>
      </c>
      <c r="J22" s="31" t="s">
        <v>40</v>
      </c>
      <c r="K22" s="65">
        <v>27000000</v>
      </c>
      <c r="L22" s="88">
        <v>26288461.69</v>
      </c>
      <c r="M22" s="116" t="s">
        <v>41</v>
      </c>
      <c r="N22" s="16" t="s">
        <v>41</v>
      </c>
      <c r="O22" s="17">
        <f t="shared" si="0"/>
        <v>711538.3099999987</v>
      </c>
      <c r="P22" s="470">
        <f>O22</f>
        <v>711538.3099999987</v>
      </c>
      <c r="Q22" s="133"/>
      <c r="R22" s="133"/>
      <c r="S22" s="133"/>
      <c r="T22" s="133"/>
    </row>
    <row r="23" spans="1:20" s="6" customFormat="1" ht="14.25" customHeight="1" outlineLevel="1">
      <c r="A23" s="636" t="s">
        <v>42</v>
      </c>
      <c r="B23" s="637"/>
      <c r="C23" s="469"/>
      <c r="D23" s="450">
        <v>182</v>
      </c>
      <c r="E23" s="450" t="s">
        <v>37</v>
      </c>
      <c r="F23" s="638" t="s">
        <v>236</v>
      </c>
      <c r="G23" s="638"/>
      <c r="H23" s="638"/>
      <c r="I23" s="446">
        <v>1000</v>
      </c>
      <c r="J23" s="31" t="s">
        <v>40</v>
      </c>
      <c r="K23" s="65">
        <v>50000</v>
      </c>
      <c r="L23" s="88">
        <v>0</v>
      </c>
      <c r="M23" s="116"/>
      <c r="N23" s="16"/>
      <c r="O23" s="17">
        <f t="shared" si="0"/>
        <v>50000</v>
      </c>
      <c r="P23" s="470">
        <f aca="true" t="shared" si="1" ref="P23:P86">O23</f>
        <v>50000</v>
      </c>
      <c r="Q23" s="133"/>
      <c r="R23" s="133"/>
      <c r="S23" s="133"/>
      <c r="T23" s="133"/>
    </row>
    <row r="24" spans="1:20" s="6" customFormat="1" ht="14.25" customHeight="1" hidden="1" outlineLevel="1">
      <c r="A24" s="636" t="s">
        <v>42</v>
      </c>
      <c r="B24" s="637"/>
      <c r="C24" s="469"/>
      <c r="D24" s="450">
        <v>182</v>
      </c>
      <c r="E24" s="450">
        <v>101</v>
      </c>
      <c r="F24" s="640" t="s">
        <v>235</v>
      </c>
      <c r="G24" s="638"/>
      <c r="H24" s="638"/>
      <c r="I24" s="446">
        <v>1000</v>
      </c>
      <c r="J24" s="31">
        <v>110</v>
      </c>
      <c r="K24" s="65"/>
      <c r="L24" s="88"/>
      <c r="M24" s="116"/>
      <c r="N24" s="16"/>
      <c r="O24" s="17">
        <f t="shared" si="0"/>
        <v>0</v>
      </c>
      <c r="P24" s="470">
        <f t="shared" si="1"/>
        <v>0</v>
      </c>
      <c r="Q24" s="133"/>
      <c r="R24" s="133"/>
      <c r="S24" s="133"/>
      <c r="T24" s="133"/>
    </row>
    <row r="25" spans="1:20" s="6" customFormat="1" ht="14.25" customHeight="1" outlineLevel="1">
      <c r="A25" s="636" t="s">
        <v>42</v>
      </c>
      <c r="B25" s="637"/>
      <c r="C25" s="469"/>
      <c r="D25" s="450">
        <v>182</v>
      </c>
      <c r="E25" s="450">
        <v>101</v>
      </c>
      <c r="F25" s="504" t="s">
        <v>144</v>
      </c>
      <c r="G25" s="505"/>
      <c r="H25" s="506"/>
      <c r="I25" s="446">
        <v>3000</v>
      </c>
      <c r="J25" s="31">
        <v>110</v>
      </c>
      <c r="K25" s="65">
        <v>0</v>
      </c>
      <c r="L25" s="88">
        <v>300</v>
      </c>
      <c r="M25" s="116"/>
      <c r="N25" s="16"/>
      <c r="O25" s="17">
        <f t="shared" si="0"/>
        <v>-300</v>
      </c>
      <c r="P25" s="470">
        <f t="shared" si="1"/>
        <v>-300</v>
      </c>
      <c r="Q25" s="133"/>
      <c r="R25" s="133"/>
      <c r="S25" s="133"/>
      <c r="T25" s="133"/>
    </row>
    <row r="26" spans="1:20" s="6" customFormat="1" ht="14.25" customHeight="1" outlineLevel="1">
      <c r="A26" s="636" t="s">
        <v>42</v>
      </c>
      <c r="B26" s="637"/>
      <c r="C26" s="469"/>
      <c r="D26" s="450">
        <v>182</v>
      </c>
      <c r="E26" s="450">
        <v>101</v>
      </c>
      <c r="F26" s="584" t="s">
        <v>226</v>
      </c>
      <c r="G26" s="585"/>
      <c r="H26" s="586"/>
      <c r="I26" s="446">
        <v>2100</v>
      </c>
      <c r="J26" s="31">
        <v>110</v>
      </c>
      <c r="K26" s="65">
        <v>0</v>
      </c>
      <c r="L26" s="88">
        <v>0</v>
      </c>
      <c r="M26" s="116"/>
      <c r="N26" s="16"/>
      <c r="O26" s="17">
        <f t="shared" si="0"/>
        <v>0</v>
      </c>
      <c r="P26" s="470">
        <f t="shared" si="1"/>
        <v>0</v>
      </c>
      <c r="Q26" s="133"/>
      <c r="R26" s="133"/>
      <c r="S26" s="133"/>
      <c r="T26" s="133"/>
    </row>
    <row r="27" spans="1:20" s="6" customFormat="1" ht="15" customHeight="1" outlineLevel="1">
      <c r="A27" s="636" t="s">
        <v>42</v>
      </c>
      <c r="B27" s="637"/>
      <c r="C27" s="471"/>
      <c r="D27" s="446">
        <v>182</v>
      </c>
      <c r="E27" s="446" t="s">
        <v>37</v>
      </c>
      <c r="F27" s="567" t="s">
        <v>43</v>
      </c>
      <c r="G27" s="567"/>
      <c r="H27" s="567"/>
      <c r="I27" s="446">
        <v>1000</v>
      </c>
      <c r="J27" s="15" t="s">
        <v>40</v>
      </c>
      <c r="K27" s="64">
        <v>2000</v>
      </c>
      <c r="L27" s="90">
        <v>57952.69</v>
      </c>
      <c r="M27" s="116" t="s">
        <v>41</v>
      </c>
      <c r="N27" s="16" t="s">
        <v>41</v>
      </c>
      <c r="O27" s="17">
        <f t="shared" si="0"/>
        <v>-55952.69</v>
      </c>
      <c r="P27" s="470">
        <f t="shared" si="1"/>
        <v>-55952.69</v>
      </c>
      <c r="Q27" s="133"/>
      <c r="R27" s="133"/>
      <c r="S27" s="133"/>
      <c r="T27" s="133"/>
    </row>
    <row r="28" spans="1:20" s="6" customFormat="1" ht="15" customHeight="1" outlineLevel="1">
      <c r="A28" s="568" t="s">
        <v>42</v>
      </c>
      <c r="B28" s="569"/>
      <c r="C28" s="471"/>
      <c r="D28" s="446">
        <v>182</v>
      </c>
      <c r="E28" s="446">
        <v>101</v>
      </c>
      <c r="F28" s="504" t="s">
        <v>235</v>
      </c>
      <c r="G28" s="585"/>
      <c r="H28" s="586"/>
      <c r="I28" s="446">
        <v>2100</v>
      </c>
      <c r="J28" s="15">
        <v>110</v>
      </c>
      <c r="K28" s="64">
        <v>0</v>
      </c>
      <c r="L28" s="220">
        <v>0</v>
      </c>
      <c r="M28" s="232"/>
      <c r="N28" s="16" t="s">
        <v>153</v>
      </c>
      <c r="O28" s="17">
        <f t="shared" si="0"/>
        <v>0</v>
      </c>
      <c r="P28" s="470">
        <f t="shared" si="1"/>
        <v>0</v>
      </c>
      <c r="Q28" s="133"/>
      <c r="R28" s="133"/>
      <c r="S28" s="133" t="s">
        <v>153</v>
      </c>
      <c r="T28" s="133"/>
    </row>
    <row r="29" spans="1:20" s="6" customFormat="1" ht="13.5" customHeight="1" outlineLevel="1">
      <c r="A29" s="568" t="s">
        <v>42</v>
      </c>
      <c r="B29" s="569"/>
      <c r="C29" s="471"/>
      <c r="D29" s="446">
        <v>182</v>
      </c>
      <c r="E29" s="446" t="s">
        <v>37</v>
      </c>
      <c r="F29" s="588" t="s">
        <v>235</v>
      </c>
      <c r="G29" s="567"/>
      <c r="H29" s="567"/>
      <c r="I29" s="446">
        <v>1000</v>
      </c>
      <c r="J29" s="15" t="s">
        <v>40</v>
      </c>
      <c r="K29" s="64">
        <v>4500000</v>
      </c>
      <c r="L29" s="90">
        <v>1374641.76</v>
      </c>
      <c r="M29" s="116" t="s">
        <v>41</v>
      </c>
      <c r="N29" s="16" t="s">
        <v>41</v>
      </c>
      <c r="O29" s="17">
        <f t="shared" si="0"/>
        <v>3125358.24</v>
      </c>
      <c r="P29" s="470">
        <f t="shared" si="1"/>
        <v>3125358.24</v>
      </c>
      <c r="Q29" s="133"/>
      <c r="R29" s="133"/>
      <c r="S29" s="133"/>
      <c r="T29" s="133"/>
    </row>
    <row r="30" spans="1:20" s="6" customFormat="1" ht="13.5" customHeight="1" outlineLevel="1">
      <c r="A30" s="568" t="s">
        <v>42</v>
      </c>
      <c r="B30" s="569"/>
      <c r="C30" s="471"/>
      <c r="D30" s="446">
        <v>182</v>
      </c>
      <c r="E30" s="446">
        <v>101</v>
      </c>
      <c r="F30" s="504" t="s">
        <v>144</v>
      </c>
      <c r="G30" s="585"/>
      <c r="H30" s="586"/>
      <c r="I30" s="446">
        <v>2100</v>
      </c>
      <c r="J30" s="15">
        <v>110</v>
      </c>
      <c r="K30" s="64">
        <v>0</v>
      </c>
      <c r="L30" s="90">
        <v>0</v>
      </c>
      <c r="M30" s="116"/>
      <c r="N30" s="16"/>
      <c r="O30" s="17">
        <f t="shared" si="0"/>
        <v>0</v>
      </c>
      <c r="P30" s="470">
        <f t="shared" si="1"/>
        <v>0</v>
      </c>
      <c r="Q30" s="133"/>
      <c r="R30" s="133"/>
      <c r="S30" s="133"/>
      <c r="T30" s="133"/>
    </row>
    <row r="31" spans="1:20" s="6" customFormat="1" ht="13.5" customHeight="1" outlineLevel="1">
      <c r="A31" s="568" t="s">
        <v>42</v>
      </c>
      <c r="B31" s="569"/>
      <c r="C31" s="471"/>
      <c r="D31" s="446">
        <v>182</v>
      </c>
      <c r="E31" s="446">
        <v>101</v>
      </c>
      <c r="F31" s="504" t="s">
        <v>240</v>
      </c>
      <c r="G31" s="505"/>
      <c r="H31" s="506"/>
      <c r="I31" s="446">
        <v>1000</v>
      </c>
      <c r="J31" s="15">
        <v>110</v>
      </c>
      <c r="K31" s="64">
        <v>9000000</v>
      </c>
      <c r="L31" s="90">
        <v>21943874.77</v>
      </c>
      <c r="M31" s="116"/>
      <c r="N31" s="16"/>
      <c r="O31" s="17">
        <f t="shared" si="0"/>
        <v>-12943874.77</v>
      </c>
      <c r="P31" s="470">
        <f t="shared" si="1"/>
        <v>-12943874.77</v>
      </c>
      <c r="Q31" s="133"/>
      <c r="R31" s="133"/>
      <c r="S31" s="133"/>
      <c r="T31" s="133"/>
    </row>
    <row r="32" spans="1:20" s="6" customFormat="1" ht="13.5" customHeight="1" outlineLevel="1">
      <c r="A32" s="568" t="s">
        <v>42</v>
      </c>
      <c r="B32" s="569"/>
      <c r="C32" s="471"/>
      <c r="D32" s="446">
        <v>182</v>
      </c>
      <c r="E32" s="446">
        <v>101</v>
      </c>
      <c r="F32" s="504" t="s">
        <v>239</v>
      </c>
      <c r="G32" s="505"/>
      <c r="H32" s="506"/>
      <c r="I32" s="446">
        <v>1000</v>
      </c>
      <c r="J32" s="15">
        <v>110</v>
      </c>
      <c r="K32" s="64">
        <v>0</v>
      </c>
      <c r="L32" s="90">
        <v>159900</v>
      </c>
      <c r="M32" s="116"/>
      <c r="N32" s="16"/>
      <c r="O32" s="17">
        <f t="shared" si="0"/>
        <v>-159900</v>
      </c>
      <c r="P32" s="470">
        <f t="shared" si="1"/>
        <v>-159900</v>
      </c>
      <c r="Q32" s="133"/>
      <c r="R32" s="133"/>
      <c r="S32" s="133"/>
      <c r="T32" s="133"/>
    </row>
    <row r="33" spans="1:20" s="6" customFormat="1" ht="14.25" customHeight="1" outlineLevel="1">
      <c r="A33" s="568" t="s">
        <v>42</v>
      </c>
      <c r="B33" s="569"/>
      <c r="C33" s="471"/>
      <c r="D33" s="446">
        <v>182</v>
      </c>
      <c r="E33" s="446">
        <v>101</v>
      </c>
      <c r="F33" s="588" t="s">
        <v>189</v>
      </c>
      <c r="G33" s="567"/>
      <c r="H33" s="567"/>
      <c r="I33" s="446">
        <v>1000</v>
      </c>
      <c r="J33" s="15">
        <v>110</v>
      </c>
      <c r="K33" s="64">
        <v>643611.11</v>
      </c>
      <c r="L33" s="90">
        <v>548674.8</v>
      </c>
      <c r="M33" s="116"/>
      <c r="N33" s="16"/>
      <c r="O33" s="17">
        <f t="shared" si="0"/>
        <v>94936.30999999994</v>
      </c>
      <c r="P33" s="470">
        <f t="shared" si="1"/>
        <v>94936.30999999994</v>
      </c>
      <c r="Q33" s="133"/>
      <c r="R33" s="133"/>
      <c r="S33" s="133" t="s">
        <v>153</v>
      </c>
      <c r="T33" s="133"/>
    </row>
    <row r="34" spans="1:20" s="6" customFormat="1" ht="13.5" customHeight="1" outlineLevel="1">
      <c r="A34" s="648" t="s">
        <v>154</v>
      </c>
      <c r="B34" s="649"/>
      <c r="C34" s="471"/>
      <c r="D34" s="447">
        <v>182</v>
      </c>
      <c r="E34" s="447">
        <v>103</v>
      </c>
      <c r="F34" s="587" t="s">
        <v>127</v>
      </c>
      <c r="G34" s="587"/>
      <c r="H34" s="587"/>
      <c r="I34" s="447" t="s">
        <v>128</v>
      </c>
      <c r="J34" s="53">
        <v>110</v>
      </c>
      <c r="K34" s="67">
        <f>K35+K36+K37+K38</f>
        <v>208563.31</v>
      </c>
      <c r="L34" s="125">
        <f>L35+L36+L37+L38</f>
        <v>235327.28999999998</v>
      </c>
      <c r="M34" s="116" t="s">
        <v>41</v>
      </c>
      <c r="N34" s="16" t="s">
        <v>41</v>
      </c>
      <c r="O34" s="55">
        <f t="shared" si="0"/>
        <v>-26763.97999999998</v>
      </c>
      <c r="P34" s="472">
        <f t="shared" si="1"/>
        <v>-26763.97999999998</v>
      </c>
      <c r="Q34" s="133"/>
      <c r="R34" s="133"/>
      <c r="S34" s="133"/>
      <c r="T34" s="133"/>
    </row>
    <row r="35" spans="1:20" s="6" customFormat="1" ht="14.25" customHeight="1" outlineLevel="1">
      <c r="A35" s="591" t="s">
        <v>155</v>
      </c>
      <c r="B35" s="569"/>
      <c r="C35" s="473" t="s">
        <v>153</v>
      </c>
      <c r="D35" s="446">
        <v>100</v>
      </c>
      <c r="E35" s="446">
        <v>103</v>
      </c>
      <c r="F35" s="588" t="s">
        <v>241</v>
      </c>
      <c r="G35" s="567"/>
      <c r="H35" s="567"/>
      <c r="I35" s="448" t="s">
        <v>128</v>
      </c>
      <c r="J35" s="15">
        <v>110</v>
      </c>
      <c r="K35" s="64">
        <v>99043.7</v>
      </c>
      <c r="L35" s="90">
        <v>121935.9</v>
      </c>
      <c r="M35" s="116" t="s">
        <v>153</v>
      </c>
      <c r="N35" s="16"/>
      <c r="O35" s="17">
        <f t="shared" si="0"/>
        <v>-22892.199999999997</v>
      </c>
      <c r="P35" s="470">
        <f t="shared" si="1"/>
        <v>-22892.199999999997</v>
      </c>
      <c r="Q35" s="133"/>
      <c r="R35" s="133"/>
      <c r="S35" s="133"/>
      <c r="T35" s="133"/>
    </row>
    <row r="36" spans="1:20" s="6" customFormat="1" ht="15.75" customHeight="1" outlineLevel="1">
      <c r="A36" s="591" t="s">
        <v>156</v>
      </c>
      <c r="B36" s="569"/>
      <c r="C36" s="471"/>
      <c r="D36" s="446">
        <v>100</v>
      </c>
      <c r="E36" s="446">
        <v>103</v>
      </c>
      <c r="F36" s="588" t="s">
        <v>242</v>
      </c>
      <c r="G36" s="567"/>
      <c r="H36" s="567"/>
      <c r="I36" s="448" t="s">
        <v>128</v>
      </c>
      <c r="J36" s="15">
        <v>110</v>
      </c>
      <c r="K36" s="64">
        <v>680.21</v>
      </c>
      <c r="L36" s="90">
        <v>636.87</v>
      </c>
      <c r="M36" s="116"/>
      <c r="N36" s="16"/>
      <c r="O36" s="17">
        <f t="shared" si="0"/>
        <v>43.34000000000003</v>
      </c>
      <c r="P36" s="470">
        <f t="shared" si="1"/>
        <v>43.34000000000003</v>
      </c>
      <c r="Q36" s="133"/>
      <c r="R36" s="133"/>
      <c r="S36" s="133"/>
      <c r="T36" s="133"/>
    </row>
    <row r="37" spans="1:20" s="6" customFormat="1" ht="15" customHeight="1" outlineLevel="1">
      <c r="A37" s="591" t="s">
        <v>157</v>
      </c>
      <c r="B37" s="569"/>
      <c r="C37" s="471"/>
      <c r="D37" s="446">
        <v>100</v>
      </c>
      <c r="E37" s="446">
        <v>103</v>
      </c>
      <c r="F37" s="588" t="s">
        <v>243</v>
      </c>
      <c r="G37" s="567"/>
      <c r="H37" s="567"/>
      <c r="I37" s="448" t="s">
        <v>128</v>
      </c>
      <c r="J37" s="15">
        <v>110</v>
      </c>
      <c r="K37" s="64">
        <v>121875.54</v>
      </c>
      <c r="L37" s="90">
        <v>126030.25</v>
      </c>
      <c r="M37" s="116"/>
      <c r="N37" s="16"/>
      <c r="O37" s="17">
        <f t="shared" si="0"/>
        <v>-4154.710000000006</v>
      </c>
      <c r="P37" s="470">
        <f t="shared" si="1"/>
        <v>-4154.710000000006</v>
      </c>
      <c r="Q37" s="133"/>
      <c r="R37" s="133"/>
      <c r="S37" s="133"/>
      <c r="T37" s="133"/>
    </row>
    <row r="38" spans="1:20" s="6" customFormat="1" ht="15" customHeight="1" outlineLevel="1">
      <c r="A38" s="591" t="s">
        <v>158</v>
      </c>
      <c r="B38" s="569"/>
      <c r="C38" s="471"/>
      <c r="D38" s="446">
        <v>100</v>
      </c>
      <c r="E38" s="446">
        <v>103</v>
      </c>
      <c r="F38" s="588" t="s">
        <v>244</v>
      </c>
      <c r="G38" s="567"/>
      <c r="H38" s="567"/>
      <c r="I38" s="448" t="s">
        <v>128</v>
      </c>
      <c r="J38" s="15">
        <v>110</v>
      </c>
      <c r="K38" s="64">
        <v>-13036.14</v>
      </c>
      <c r="L38" s="90">
        <v>-13275.73</v>
      </c>
      <c r="M38" s="116"/>
      <c r="N38" s="16"/>
      <c r="O38" s="17">
        <f t="shared" si="0"/>
        <v>239.59000000000015</v>
      </c>
      <c r="P38" s="470">
        <f t="shared" si="1"/>
        <v>239.59000000000015</v>
      </c>
      <c r="Q38" s="133"/>
      <c r="R38" s="133"/>
      <c r="S38" s="133"/>
      <c r="T38" s="133"/>
    </row>
    <row r="39" spans="1:20" s="34" customFormat="1" ht="12.75" customHeight="1" outlineLevel="1">
      <c r="A39" s="648" t="s">
        <v>45</v>
      </c>
      <c r="B39" s="649"/>
      <c r="C39" s="474"/>
      <c r="D39" s="42">
        <v>182</v>
      </c>
      <c r="E39" s="42">
        <v>105</v>
      </c>
      <c r="F39" s="562" t="s">
        <v>127</v>
      </c>
      <c r="G39" s="563"/>
      <c r="H39" s="564"/>
      <c r="I39" s="42" t="s">
        <v>128</v>
      </c>
      <c r="J39" s="43" t="s">
        <v>129</v>
      </c>
      <c r="K39" s="67">
        <f>K40+K41+K42+K43+K44+K45</f>
        <v>14402906</v>
      </c>
      <c r="L39" s="125">
        <f>L40+L41+L42+L43+L44+L45</f>
        <v>11151693.7</v>
      </c>
      <c r="M39" s="117"/>
      <c r="N39" s="33"/>
      <c r="O39" s="55">
        <f t="shared" si="0"/>
        <v>3251212.3000000007</v>
      </c>
      <c r="P39" s="472">
        <f t="shared" si="1"/>
        <v>3251212.3000000007</v>
      </c>
      <c r="Q39" s="135"/>
      <c r="R39" s="135"/>
      <c r="S39" s="135"/>
      <c r="T39" s="135"/>
    </row>
    <row r="40" spans="1:20" s="6" customFormat="1" ht="12.75" customHeight="1" outlineLevel="1">
      <c r="A40" s="568" t="s">
        <v>45</v>
      </c>
      <c r="B40" s="569"/>
      <c r="C40" s="471"/>
      <c r="D40" s="446">
        <v>182</v>
      </c>
      <c r="E40" s="446" t="s">
        <v>46</v>
      </c>
      <c r="F40" s="567" t="s">
        <v>47</v>
      </c>
      <c r="G40" s="567"/>
      <c r="H40" s="567"/>
      <c r="I40" s="446" t="s">
        <v>39</v>
      </c>
      <c r="J40" s="15" t="s">
        <v>40</v>
      </c>
      <c r="K40" s="65">
        <v>14402906</v>
      </c>
      <c r="L40" s="91">
        <v>11151693.7</v>
      </c>
      <c r="M40" s="116" t="s">
        <v>41</v>
      </c>
      <c r="N40" s="16" t="s">
        <v>41</v>
      </c>
      <c r="O40" s="17">
        <f t="shared" si="0"/>
        <v>3251212.3000000007</v>
      </c>
      <c r="P40" s="470">
        <f t="shared" si="1"/>
        <v>3251212.3000000007</v>
      </c>
      <c r="Q40" s="133"/>
      <c r="R40" s="133"/>
      <c r="S40" s="133"/>
      <c r="T40" s="133"/>
    </row>
    <row r="41" spans="1:20" s="6" customFormat="1" ht="12" customHeight="1" outlineLevel="1">
      <c r="A41" s="568" t="s">
        <v>45</v>
      </c>
      <c r="B41" s="569"/>
      <c r="C41" s="471"/>
      <c r="D41" s="446">
        <v>182</v>
      </c>
      <c r="E41" s="446">
        <v>105</v>
      </c>
      <c r="F41" s="504" t="s">
        <v>140</v>
      </c>
      <c r="G41" s="585"/>
      <c r="H41" s="586"/>
      <c r="I41" s="446">
        <v>2100</v>
      </c>
      <c r="J41" s="15">
        <v>110</v>
      </c>
      <c r="K41" s="65">
        <v>0</v>
      </c>
      <c r="L41" s="91">
        <v>0</v>
      </c>
      <c r="M41" s="116"/>
      <c r="N41" s="16"/>
      <c r="O41" s="17">
        <f t="shared" si="0"/>
        <v>0</v>
      </c>
      <c r="P41" s="470">
        <f t="shared" si="1"/>
        <v>0</v>
      </c>
      <c r="Q41" s="133"/>
      <c r="R41" s="133"/>
      <c r="S41" s="133"/>
      <c r="T41" s="133"/>
    </row>
    <row r="42" spans="1:20" s="6" customFormat="1" ht="13.5" customHeight="1" outlineLevel="1">
      <c r="A42" s="568" t="s">
        <v>45</v>
      </c>
      <c r="B42" s="569"/>
      <c r="C42" s="471"/>
      <c r="D42" s="446">
        <v>182</v>
      </c>
      <c r="E42" s="446">
        <v>105</v>
      </c>
      <c r="F42" s="504" t="s">
        <v>140</v>
      </c>
      <c r="G42" s="505"/>
      <c r="H42" s="506"/>
      <c r="I42" s="446">
        <v>3000</v>
      </c>
      <c r="J42" s="15">
        <v>110</v>
      </c>
      <c r="K42" s="65">
        <v>0</v>
      </c>
      <c r="L42" s="91">
        <v>0</v>
      </c>
      <c r="M42" s="116"/>
      <c r="N42" s="16"/>
      <c r="O42" s="17">
        <f t="shared" si="0"/>
        <v>0</v>
      </c>
      <c r="P42" s="470">
        <f t="shared" si="1"/>
        <v>0</v>
      </c>
      <c r="Q42" s="133"/>
      <c r="R42" s="133"/>
      <c r="S42" s="133"/>
      <c r="T42" s="133"/>
    </row>
    <row r="43" spans="1:20" s="6" customFormat="1" ht="12.75" customHeight="1" outlineLevel="1">
      <c r="A43" s="568" t="s">
        <v>45</v>
      </c>
      <c r="B43" s="569"/>
      <c r="C43" s="471"/>
      <c r="D43" s="446">
        <v>182</v>
      </c>
      <c r="E43" s="446" t="s">
        <v>46</v>
      </c>
      <c r="F43" s="567" t="s">
        <v>48</v>
      </c>
      <c r="G43" s="567"/>
      <c r="H43" s="567"/>
      <c r="I43" s="446" t="s">
        <v>39</v>
      </c>
      <c r="J43" s="15" t="s">
        <v>40</v>
      </c>
      <c r="K43" s="66">
        <v>0</v>
      </c>
      <c r="L43" s="92">
        <v>0</v>
      </c>
      <c r="M43" s="116" t="s">
        <v>41</v>
      </c>
      <c r="N43" s="16" t="s">
        <v>41</v>
      </c>
      <c r="O43" s="17">
        <f t="shared" si="0"/>
        <v>0</v>
      </c>
      <c r="P43" s="470">
        <f t="shared" si="1"/>
        <v>0</v>
      </c>
      <c r="Q43" s="133"/>
      <c r="R43" s="133"/>
      <c r="S43" s="133"/>
      <c r="T43" s="133"/>
    </row>
    <row r="44" spans="1:20" s="6" customFormat="1" ht="12.75" customHeight="1" outlineLevel="1">
      <c r="A44" s="568" t="s">
        <v>45</v>
      </c>
      <c r="B44" s="569"/>
      <c r="C44" s="471"/>
      <c r="D44" s="446">
        <v>182</v>
      </c>
      <c r="E44" s="446" t="s">
        <v>46</v>
      </c>
      <c r="F44" s="567" t="s">
        <v>48</v>
      </c>
      <c r="G44" s="567"/>
      <c r="H44" s="567"/>
      <c r="I44" s="446" t="s">
        <v>49</v>
      </c>
      <c r="J44" s="15" t="s">
        <v>40</v>
      </c>
      <c r="K44" s="66">
        <v>0</v>
      </c>
      <c r="L44" s="92">
        <v>0</v>
      </c>
      <c r="M44" s="116" t="s">
        <v>41</v>
      </c>
      <c r="N44" s="16" t="s">
        <v>41</v>
      </c>
      <c r="O44" s="17">
        <f t="shared" si="0"/>
        <v>0</v>
      </c>
      <c r="P44" s="470">
        <f t="shared" si="1"/>
        <v>0</v>
      </c>
      <c r="Q44" s="133"/>
      <c r="R44" s="133"/>
      <c r="S44" s="133"/>
      <c r="T44" s="133"/>
    </row>
    <row r="45" spans="1:20" s="6" customFormat="1" ht="12.75" customHeight="1" outlineLevel="1">
      <c r="A45" s="568" t="s">
        <v>45</v>
      </c>
      <c r="B45" s="569"/>
      <c r="C45" s="471"/>
      <c r="D45" s="446">
        <v>182</v>
      </c>
      <c r="E45" s="446">
        <v>105</v>
      </c>
      <c r="F45" s="584" t="s">
        <v>143</v>
      </c>
      <c r="G45" s="585"/>
      <c r="H45" s="586"/>
      <c r="I45" s="446">
        <v>3000</v>
      </c>
      <c r="J45" s="15">
        <v>110</v>
      </c>
      <c r="K45" s="66">
        <v>0</v>
      </c>
      <c r="L45" s="92">
        <v>0</v>
      </c>
      <c r="M45" s="116"/>
      <c r="N45" s="16"/>
      <c r="O45" s="17">
        <f t="shared" si="0"/>
        <v>0</v>
      </c>
      <c r="P45" s="470">
        <f t="shared" si="1"/>
        <v>0</v>
      </c>
      <c r="Q45" s="133"/>
      <c r="R45" s="133"/>
      <c r="S45" s="133"/>
      <c r="T45" s="133"/>
    </row>
    <row r="46" spans="1:20" s="34" customFormat="1" ht="13.5" customHeight="1" outlineLevel="1">
      <c r="A46" s="593" t="s">
        <v>130</v>
      </c>
      <c r="B46" s="594"/>
      <c r="C46" s="474"/>
      <c r="D46" s="42">
        <v>182</v>
      </c>
      <c r="E46" s="42">
        <v>106</v>
      </c>
      <c r="F46" s="562" t="s">
        <v>131</v>
      </c>
      <c r="G46" s="563"/>
      <c r="H46" s="564"/>
      <c r="I46" s="42" t="s">
        <v>128</v>
      </c>
      <c r="J46" s="43" t="s">
        <v>129</v>
      </c>
      <c r="K46" s="67">
        <f>K47+K48+K49+K50</f>
        <v>17000</v>
      </c>
      <c r="L46" s="126">
        <f>L47+L48+L49+L50</f>
        <v>131562.02</v>
      </c>
      <c r="M46" s="117"/>
      <c r="N46" s="33"/>
      <c r="O46" s="55">
        <f t="shared" si="0"/>
        <v>-114562.01999999999</v>
      </c>
      <c r="P46" s="472">
        <f t="shared" si="1"/>
        <v>-114562.01999999999</v>
      </c>
      <c r="Q46" s="135"/>
      <c r="R46" s="135"/>
      <c r="S46" s="135"/>
      <c r="T46" s="135"/>
    </row>
    <row r="47" spans="1:20" s="41" customFormat="1" ht="13.5" customHeight="1" outlineLevel="1">
      <c r="A47" s="591" t="s">
        <v>52</v>
      </c>
      <c r="B47" s="592"/>
      <c r="C47" s="473"/>
      <c r="D47" s="448">
        <v>182</v>
      </c>
      <c r="E47" s="448" t="s">
        <v>50</v>
      </c>
      <c r="F47" s="588" t="s">
        <v>51</v>
      </c>
      <c r="G47" s="588"/>
      <c r="H47" s="588"/>
      <c r="I47" s="448" t="s">
        <v>39</v>
      </c>
      <c r="J47" s="32" t="s">
        <v>40</v>
      </c>
      <c r="K47" s="68">
        <v>15000</v>
      </c>
      <c r="L47" s="88">
        <v>131562.02</v>
      </c>
      <c r="M47" s="116" t="s">
        <v>41</v>
      </c>
      <c r="N47" s="40" t="s">
        <v>41</v>
      </c>
      <c r="O47" s="17">
        <f t="shared" si="0"/>
        <v>-116562.01999999999</v>
      </c>
      <c r="P47" s="470">
        <f t="shared" si="1"/>
        <v>-116562.01999999999</v>
      </c>
      <c r="Q47" s="136"/>
      <c r="R47" s="136"/>
      <c r="S47" s="136"/>
      <c r="T47" s="136"/>
    </row>
    <row r="48" spans="1:20" s="6" customFormat="1" ht="13.5" customHeight="1" outlineLevel="1">
      <c r="A48" s="568" t="s">
        <v>52</v>
      </c>
      <c r="B48" s="569"/>
      <c r="C48" s="471"/>
      <c r="D48" s="446">
        <v>182</v>
      </c>
      <c r="E48" s="446" t="s">
        <v>50</v>
      </c>
      <c r="F48" s="567" t="s">
        <v>51</v>
      </c>
      <c r="G48" s="567"/>
      <c r="H48" s="567"/>
      <c r="I48" s="446">
        <v>2000</v>
      </c>
      <c r="J48" s="15" t="s">
        <v>40</v>
      </c>
      <c r="K48" s="66">
        <v>0</v>
      </c>
      <c r="L48" s="90">
        <v>0</v>
      </c>
      <c r="M48" s="116" t="s">
        <v>41</v>
      </c>
      <c r="N48" s="16" t="s">
        <v>227</v>
      </c>
      <c r="O48" s="17">
        <f t="shared" si="0"/>
        <v>0</v>
      </c>
      <c r="P48" s="470">
        <f t="shared" si="1"/>
        <v>0</v>
      </c>
      <c r="Q48" s="133"/>
      <c r="R48" s="133"/>
      <c r="S48" s="133"/>
      <c r="T48" s="133"/>
    </row>
    <row r="49" spans="1:20" s="6" customFormat="1" ht="13.5" customHeight="1" outlineLevel="1">
      <c r="A49" s="568" t="s">
        <v>52</v>
      </c>
      <c r="B49" s="569"/>
      <c r="C49" s="471"/>
      <c r="D49" s="446">
        <v>182</v>
      </c>
      <c r="E49" s="446">
        <v>106</v>
      </c>
      <c r="F49" s="584" t="s">
        <v>131</v>
      </c>
      <c r="G49" s="585"/>
      <c r="H49" s="586"/>
      <c r="I49" s="446">
        <v>2100</v>
      </c>
      <c r="J49" s="15">
        <v>110</v>
      </c>
      <c r="K49" s="66">
        <v>2000</v>
      </c>
      <c r="L49" s="90">
        <v>0</v>
      </c>
      <c r="M49" s="116"/>
      <c r="N49" s="16" t="s">
        <v>41</v>
      </c>
      <c r="O49" s="17">
        <f t="shared" si="0"/>
        <v>2000</v>
      </c>
      <c r="P49" s="470">
        <f t="shared" si="1"/>
        <v>2000</v>
      </c>
      <c r="Q49" s="133"/>
      <c r="R49" s="133"/>
      <c r="S49" s="133"/>
      <c r="T49" s="133"/>
    </row>
    <row r="50" spans="1:20" s="6" customFormat="1" ht="13.5" customHeight="1" outlineLevel="1">
      <c r="A50" s="568" t="s">
        <v>52</v>
      </c>
      <c r="B50" s="569"/>
      <c r="C50" s="471"/>
      <c r="D50" s="446">
        <v>182</v>
      </c>
      <c r="E50" s="446">
        <v>106</v>
      </c>
      <c r="F50" s="504" t="s">
        <v>131</v>
      </c>
      <c r="G50" s="505"/>
      <c r="H50" s="506"/>
      <c r="I50" s="446">
        <v>4000</v>
      </c>
      <c r="J50" s="15">
        <v>110</v>
      </c>
      <c r="K50" s="66">
        <v>0</v>
      </c>
      <c r="L50" s="90">
        <v>0</v>
      </c>
      <c r="M50" s="116"/>
      <c r="N50" s="16"/>
      <c r="O50" s="17">
        <f t="shared" si="0"/>
        <v>0</v>
      </c>
      <c r="P50" s="470">
        <f t="shared" si="1"/>
        <v>0</v>
      </c>
      <c r="Q50" s="133"/>
      <c r="R50" s="133"/>
      <c r="S50" s="133"/>
      <c r="T50" s="133"/>
    </row>
    <row r="51" spans="1:20" s="34" customFormat="1" ht="12.75" customHeight="1" outlineLevel="1">
      <c r="A51" s="593" t="s">
        <v>132</v>
      </c>
      <c r="B51" s="594"/>
      <c r="C51" s="474"/>
      <c r="D51" s="42">
        <v>182</v>
      </c>
      <c r="E51" s="42">
        <v>106</v>
      </c>
      <c r="F51" s="562" t="s">
        <v>127</v>
      </c>
      <c r="G51" s="563"/>
      <c r="H51" s="564"/>
      <c r="I51" s="42" t="s">
        <v>128</v>
      </c>
      <c r="J51" s="43" t="s">
        <v>129</v>
      </c>
      <c r="K51" s="67">
        <f>K52+K53+K54+K55+K56+K57+K58+K59+K60+K61+K62</f>
        <v>60000</v>
      </c>
      <c r="L51" s="125">
        <f>L52+L53+L54+L55+L56+L57+L58+L59+L60+L61+L62</f>
        <v>-504836.9</v>
      </c>
      <c r="M51" s="117"/>
      <c r="N51" s="33"/>
      <c r="O51" s="55">
        <f t="shared" si="0"/>
        <v>564836.9</v>
      </c>
      <c r="P51" s="472">
        <f t="shared" si="1"/>
        <v>564836.9</v>
      </c>
      <c r="Q51" s="135"/>
      <c r="R51" s="135"/>
      <c r="S51" s="135"/>
      <c r="T51" s="135"/>
    </row>
    <row r="52" spans="1:20" s="6" customFormat="1" ht="13.5" customHeight="1" outlineLevel="1">
      <c r="A52" s="568" t="s">
        <v>126</v>
      </c>
      <c r="B52" s="569"/>
      <c r="C52" s="471"/>
      <c r="D52" s="446">
        <v>182</v>
      </c>
      <c r="E52" s="446" t="s">
        <v>50</v>
      </c>
      <c r="F52" s="567" t="s">
        <v>53</v>
      </c>
      <c r="G52" s="567"/>
      <c r="H52" s="567"/>
      <c r="I52" s="446" t="s">
        <v>39</v>
      </c>
      <c r="J52" s="15" t="s">
        <v>40</v>
      </c>
      <c r="K52" s="65">
        <v>0</v>
      </c>
      <c r="L52" s="88">
        <v>0</v>
      </c>
      <c r="M52" s="116" t="s">
        <v>41</v>
      </c>
      <c r="N52" s="16" t="s">
        <v>41</v>
      </c>
      <c r="O52" s="17">
        <f t="shared" si="0"/>
        <v>0</v>
      </c>
      <c r="P52" s="470">
        <f t="shared" si="1"/>
        <v>0</v>
      </c>
      <c r="Q52" s="133"/>
      <c r="R52" s="133"/>
      <c r="S52" s="133"/>
      <c r="T52" s="133"/>
    </row>
    <row r="53" spans="1:20" s="6" customFormat="1" ht="13.5" customHeight="1" outlineLevel="1">
      <c r="A53" s="568" t="s">
        <v>126</v>
      </c>
      <c r="B53" s="569"/>
      <c r="C53" s="471"/>
      <c r="D53" s="446">
        <v>182</v>
      </c>
      <c r="E53" s="446">
        <v>106</v>
      </c>
      <c r="F53" s="588" t="s">
        <v>204</v>
      </c>
      <c r="G53" s="567"/>
      <c r="H53" s="567"/>
      <c r="I53" s="446">
        <v>3000</v>
      </c>
      <c r="J53" s="15">
        <v>110</v>
      </c>
      <c r="K53" s="65">
        <v>0</v>
      </c>
      <c r="L53" s="88">
        <v>0</v>
      </c>
      <c r="M53" s="116"/>
      <c r="N53" s="16"/>
      <c r="O53" s="17">
        <f t="shared" si="0"/>
        <v>0</v>
      </c>
      <c r="P53" s="470">
        <f t="shared" si="1"/>
        <v>0</v>
      </c>
      <c r="Q53" s="133"/>
      <c r="R53" s="133"/>
      <c r="S53" s="133"/>
      <c r="T53" s="133"/>
    </row>
    <row r="54" spans="1:20" s="6" customFormat="1" ht="13.5" customHeight="1" outlineLevel="1">
      <c r="A54" s="568" t="s">
        <v>126</v>
      </c>
      <c r="B54" s="569"/>
      <c r="C54" s="471"/>
      <c r="D54" s="446">
        <v>182</v>
      </c>
      <c r="E54" s="446" t="s">
        <v>50</v>
      </c>
      <c r="F54" s="567" t="s">
        <v>53</v>
      </c>
      <c r="G54" s="567"/>
      <c r="H54" s="567"/>
      <c r="I54" s="446" t="s">
        <v>49</v>
      </c>
      <c r="J54" s="15" t="s">
        <v>40</v>
      </c>
      <c r="K54" s="64">
        <v>0</v>
      </c>
      <c r="L54" s="90">
        <v>0</v>
      </c>
      <c r="M54" s="116" t="s">
        <v>41</v>
      </c>
      <c r="N54" s="16" t="s">
        <v>41</v>
      </c>
      <c r="O54" s="17">
        <f t="shared" si="0"/>
        <v>0</v>
      </c>
      <c r="P54" s="470">
        <f t="shared" si="1"/>
        <v>0</v>
      </c>
      <c r="Q54" s="133"/>
      <c r="R54" s="133"/>
      <c r="S54" s="133"/>
      <c r="T54" s="133"/>
    </row>
    <row r="55" spans="1:20" s="6" customFormat="1" ht="12.75" customHeight="1" outlineLevel="1">
      <c r="A55" s="568" t="s">
        <v>126</v>
      </c>
      <c r="B55" s="569"/>
      <c r="C55" s="471"/>
      <c r="D55" s="446">
        <v>182</v>
      </c>
      <c r="E55" s="446" t="s">
        <v>50</v>
      </c>
      <c r="F55" s="567" t="s">
        <v>54</v>
      </c>
      <c r="G55" s="567"/>
      <c r="H55" s="567"/>
      <c r="I55" s="446" t="s">
        <v>39</v>
      </c>
      <c r="J55" s="15" t="s">
        <v>40</v>
      </c>
      <c r="K55" s="64">
        <v>0</v>
      </c>
      <c r="L55" s="90">
        <v>0</v>
      </c>
      <c r="M55" s="116" t="s">
        <v>41</v>
      </c>
      <c r="N55" s="16" t="s">
        <v>41</v>
      </c>
      <c r="O55" s="17">
        <f t="shared" si="0"/>
        <v>0</v>
      </c>
      <c r="P55" s="470">
        <f t="shared" si="1"/>
        <v>0</v>
      </c>
      <c r="Q55" s="133"/>
      <c r="R55" s="133"/>
      <c r="S55" s="133"/>
      <c r="T55" s="133"/>
    </row>
    <row r="56" spans="1:20" s="6" customFormat="1" ht="12.75" customHeight="1" outlineLevel="1">
      <c r="A56" s="568" t="s">
        <v>126</v>
      </c>
      <c r="B56" s="569"/>
      <c r="C56" s="471"/>
      <c r="D56" s="446">
        <v>182</v>
      </c>
      <c r="E56" s="446" t="s">
        <v>50</v>
      </c>
      <c r="F56" s="588" t="s">
        <v>209</v>
      </c>
      <c r="G56" s="567"/>
      <c r="H56" s="567"/>
      <c r="I56" s="446">
        <v>4000</v>
      </c>
      <c r="J56" s="15" t="s">
        <v>40</v>
      </c>
      <c r="K56" s="64">
        <v>0</v>
      </c>
      <c r="L56" s="90">
        <v>0</v>
      </c>
      <c r="M56" s="116" t="s">
        <v>41</v>
      </c>
      <c r="N56" s="16" t="s">
        <v>41</v>
      </c>
      <c r="O56" s="17">
        <f t="shared" si="0"/>
        <v>0</v>
      </c>
      <c r="P56" s="470">
        <f t="shared" si="1"/>
        <v>0</v>
      </c>
      <c r="Q56" s="133"/>
      <c r="R56" s="133"/>
      <c r="S56" s="133"/>
      <c r="T56" s="133"/>
    </row>
    <row r="57" spans="1:20" s="6" customFormat="1" ht="12.75" customHeight="1" outlineLevel="1">
      <c r="A57" s="568" t="s">
        <v>126</v>
      </c>
      <c r="B57" s="569"/>
      <c r="C57" s="471"/>
      <c r="D57" s="446">
        <v>182</v>
      </c>
      <c r="E57" s="446">
        <v>106</v>
      </c>
      <c r="F57" s="588" t="s">
        <v>210</v>
      </c>
      <c r="G57" s="567"/>
      <c r="H57" s="567"/>
      <c r="I57" s="446">
        <v>2100</v>
      </c>
      <c r="J57" s="15">
        <v>110</v>
      </c>
      <c r="K57" s="64">
        <v>0</v>
      </c>
      <c r="L57" s="90">
        <v>0</v>
      </c>
      <c r="M57" s="116"/>
      <c r="N57" s="16"/>
      <c r="O57" s="17">
        <f t="shared" si="0"/>
        <v>0</v>
      </c>
      <c r="P57" s="470">
        <f t="shared" si="1"/>
        <v>0</v>
      </c>
      <c r="Q57" s="133"/>
      <c r="R57" s="133"/>
      <c r="S57" s="133"/>
      <c r="T57" s="133"/>
    </row>
    <row r="58" spans="1:20" s="6" customFormat="1" ht="12.75" customHeight="1" outlineLevel="1">
      <c r="A58" s="568" t="s">
        <v>126</v>
      </c>
      <c r="B58" s="569"/>
      <c r="C58" s="471"/>
      <c r="D58" s="446">
        <v>182</v>
      </c>
      <c r="E58" s="446">
        <v>106</v>
      </c>
      <c r="F58" s="584" t="s">
        <v>209</v>
      </c>
      <c r="G58" s="585"/>
      <c r="H58" s="586"/>
      <c r="I58" s="446">
        <v>1000</v>
      </c>
      <c r="J58" s="15">
        <v>110</v>
      </c>
      <c r="K58" s="64">
        <v>30000</v>
      </c>
      <c r="L58" s="90">
        <v>-754243.31</v>
      </c>
      <c r="M58" s="116"/>
      <c r="N58" s="16"/>
      <c r="O58" s="17">
        <f t="shared" si="0"/>
        <v>784243.31</v>
      </c>
      <c r="P58" s="470">
        <f t="shared" si="1"/>
        <v>784243.31</v>
      </c>
      <c r="Q58" s="133"/>
      <c r="R58" s="133"/>
      <c r="S58" s="133"/>
      <c r="T58" s="133"/>
    </row>
    <row r="59" spans="1:20" s="6" customFormat="1" ht="12.75" customHeight="1" outlineLevel="1">
      <c r="A59" s="568" t="s">
        <v>126</v>
      </c>
      <c r="B59" s="569"/>
      <c r="C59" s="471"/>
      <c r="D59" s="446">
        <v>182</v>
      </c>
      <c r="E59" s="446">
        <v>106</v>
      </c>
      <c r="F59" s="504" t="s">
        <v>209</v>
      </c>
      <c r="G59" s="585"/>
      <c r="H59" s="586"/>
      <c r="I59" s="446">
        <v>2100</v>
      </c>
      <c r="J59" s="15">
        <v>110</v>
      </c>
      <c r="K59" s="64">
        <v>0</v>
      </c>
      <c r="L59" s="90">
        <v>0</v>
      </c>
      <c r="M59" s="116"/>
      <c r="N59" s="16"/>
      <c r="O59" s="17">
        <f t="shared" si="0"/>
        <v>0</v>
      </c>
      <c r="P59" s="470">
        <f t="shared" si="1"/>
        <v>0</v>
      </c>
      <c r="Q59" s="133"/>
      <c r="R59" s="133"/>
      <c r="S59" s="133"/>
      <c r="T59" s="133"/>
    </row>
    <row r="60" spans="1:20" s="6" customFormat="1" ht="12.75" customHeight="1" outlineLevel="1">
      <c r="A60" s="568" t="s">
        <v>126</v>
      </c>
      <c r="B60" s="569"/>
      <c r="C60" s="471"/>
      <c r="D60" s="446">
        <v>182</v>
      </c>
      <c r="E60" s="446">
        <v>106</v>
      </c>
      <c r="F60" s="504" t="s">
        <v>209</v>
      </c>
      <c r="G60" s="505"/>
      <c r="H60" s="506"/>
      <c r="I60" s="446">
        <v>3000</v>
      </c>
      <c r="J60" s="15">
        <v>110</v>
      </c>
      <c r="K60" s="64">
        <v>0</v>
      </c>
      <c r="L60" s="90">
        <v>-11166.72</v>
      </c>
      <c r="M60" s="116"/>
      <c r="N60" s="16"/>
      <c r="O60" s="17">
        <f t="shared" si="0"/>
        <v>11166.72</v>
      </c>
      <c r="P60" s="470">
        <f t="shared" si="1"/>
        <v>11166.72</v>
      </c>
      <c r="Q60" s="133"/>
      <c r="R60" s="133"/>
      <c r="S60" s="133"/>
      <c r="T60" s="133"/>
    </row>
    <row r="61" spans="1:20" s="6" customFormat="1" ht="12.75" customHeight="1" outlineLevel="1">
      <c r="A61" s="568" t="s">
        <v>126</v>
      </c>
      <c r="B61" s="569"/>
      <c r="C61" s="471"/>
      <c r="D61" s="446">
        <v>182</v>
      </c>
      <c r="E61" s="446">
        <v>106</v>
      </c>
      <c r="F61" s="584" t="s">
        <v>210</v>
      </c>
      <c r="G61" s="585"/>
      <c r="H61" s="586"/>
      <c r="I61" s="446">
        <v>1000</v>
      </c>
      <c r="J61" s="15">
        <v>110</v>
      </c>
      <c r="K61" s="64">
        <v>30000</v>
      </c>
      <c r="L61" s="90">
        <v>260045.52</v>
      </c>
      <c r="M61" s="116"/>
      <c r="N61" s="16"/>
      <c r="O61" s="17">
        <f t="shared" si="0"/>
        <v>-230045.52</v>
      </c>
      <c r="P61" s="470">
        <f t="shared" si="1"/>
        <v>-230045.52</v>
      </c>
      <c r="Q61" s="133"/>
      <c r="R61" s="133"/>
      <c r="S61" s="133"/>
      <c r="T61" s="133"/>
    </row>
    <row r="62" spans="1:20" s="6" customFormat="1" ht="12.75" customHeight="1" outlineLevel="1">
      <c r="A62" s="568" t="s">
        <v>126</v>
      </c>
      <c r="B62" s="569"/>
      <c r="C62" s="471"/>
      <c r="D62" s="446">
        <v>182</v>
      </c>
      <c r="E62" s="446">
        <v>106</v>
      </c>
      <c r="F62" s="584" t="s">
        <v>210</v>
      </c>
      <c r="G62" s="585"/>
      <c r="H62" s="586"/>
      <c r="I62" s="446">
        <v>3000</v>
      </c>
      <c r="J62" s="15">
        <v>110</v>
      </c>
      <c r="K62" s="64">
        <v>0</v>
      </c>
      <c r="L62" s="90">
        <v>527.61</v>
      </c>
      <c r="M62" s="116"/>
      <c r="N62" s="16"/>
      <c r="O62" s="17">
        <f t="shared" si="0"/>
        <v>-527.61</v>
      </c>
      <c r="P62" s="470">
        <f t="shared" si="1"/>
        <v>-527.61</v>
      </c>
      <c r="Q62" s="133"/>
      <c r="R62" s="133"/>
      <c r="S62" s="133"/>
      <c r="T62" s="133"/>
    </row>
    <row r="63" spans="1:20" s="34" customFormat="1" ht="13.5" customHeight="1" outlineLevel="1">
      <c r="A63" s="593" t="s">
        <v>139</v>
      </c>
      <c r="B63" s="594"/>
      <c r="C63" s="474"/>
      <c r="D63" s="42">
        <v>955</v>
      </c>
      <c r="E63" s="42">
        <v>108</v>
      </c>
      <c r="F63" s="562" t="s">
        <v>127</v>
      </c>
      <c r="G63" s="563"/>
      <c r="H63" s="564"/>
      <c r="I63" s="42" t="s">
        <v>128</v>
      </c>
      <c r="J63" s="43" t="s">
        <v>129</v>
      </c>
      <c r="K63" s="67">
        <f>K64+K65</f>
        <v>4000</v>
      </c>
      <c r="L63" s="125">
        <f>L64+L65</f>
        <v>1000</v>
      </c>
      <c r="M63" s="117"/>
      <c r="N63" s="33"/>
      <c r="O63" s="55">
        <f t="shared" si="0"/>
        <v>3000</v>
      </c>
      <c r="P63" s="472">
        <f t="shared" si="1"/>
        <v>3000</v>
      </c>
      <c r="Q63" s="135"/>
      <c r="R63" s="135"/>
      <c r="S63" s="135"/>
      <c r="T63" s="135"/>
    </row>
    <row r="64" spans="1:20" s="34" customFormat="1" ht="13.5" customHeight="1" outlineLevel="1">
      <c r="A64" s="568" t="s">
        <v>55</v>
      </c>
      <c r="B64" s="569"/>
      <c r="C64" s="474"/>
      <c r="D64" s="448">
        <v>955</v>
      </c>
      <c r="E64" s="448">
        <v>108</v>
      </c>
      <c r="F64" s="504" t="s">
        <v>145</v>
      </c>
      <c r="G64" s="505"/>
      <c r="H64" s="506"/>
      <c r="I64" s="448">
        <v>1000</v>
      </c>
      <c r="J64" s="32">
        <v>110</v>
      </c>
      <c r="K64" s="71">
        <v>0</v>
      </c>
      <c r="L64" s="90">
        <v>0</v>
      </c>
      <c r="M64" s="117"/>
      <c r="N64" s="33"/>
      <c r="O64" s="17">
        <f t="shared" si="0"/>
        <v>0</v>
      </c>
      <c r="P64" s="470">
        <f t="shared" si="1"/>
        <v>0</v>
      </c>
      <c r="Q64" s="135"/>
      <c r="R64" s="135"/>
      <c r="S64" s="135"/>
      <c r="T64" s="135"/>
    </row>
    <row r="65" spans="1:20" s="6" customFormat="1" ht="14.25" customHeight="1" outlineLevel="1">
      <c r="A65" s="568" t="s">
        <v>55</v>
      </c>
      <c r="B65" s="569"/>
      <c r="C65" s="471"/>
      <c r="D65" s="446">
        <v>955</v>
      </c>
      <c r="E65" s="446" t="s">
        <v>56</v>
      </c>
      <c r="F65" s="567" t="s">
        <v>57</v>
      </c>
      <c r="G65" s="567"/>
      <c r="H65" s="567"/>
      <c r="I65" s="446" t="s">
        <v>58</v>
      </c>
      <c r="J65" s="15" t="s">
        <v>40</v>
      </c>
      <c r="K65" s="65">
        <v>4000</v>
      </c>
      <c r="L65" s="88">
        <v>1000</v>
      </c>
      <c r="M65" s="116" t="s">
        <v>41</v>
      </c>
      <c r="N65" s="16" t="s">
        <v>41</v>
      </c>
      <c r="O65" s="17">
        <f t="shared" si="0"/>
        <v>3000</v>
      </c>
      <c r="P65" s="470">
        <f t="shared" si="1"/>
        <v>3000</v>
      </c>
      <c r="Q65" s="133"/>
      <c r="R65" s="133"/>
      <c r="S65" s="133"/>
      <c r="T65" s="133"/>
    </row>
    <row r="66" spans="1:20" s="34" customFormat="1" ht="14.25" customHeight="1" outlineLevel="1">
      <c r="A66" s="593" t="s">
        <v>191</v>
      </c>
      <c r="B66" s="594"/>
      <c r="C66" s="475"/>
      <c r="D66" s="42">
        <v>182</v>
      </c>
      <c r="E66" s="42">
        <v>109</v>
      </c>
      <c r="F66" s="562" t="s">
        <v>127</v>
      </c>
      <c r="G66" s="563"/>
      <c r="H66" s="564"/>
      <c r="I66" s="42" t="s">
        <v>128</v>
      </c>
      <c r="J66" s="43" t="s">
        <v>129</v>
      </c>
      <c r="K66" s="72">
        <f>K67</f>
        <v>0</v>
      </c>
      <c r="L66" s="127">
        <v>0</v>
      </c>
      <c r="M66" s="117"/>
      <c r="N66" s="33"/>
      <c r="O66" s="55">
        <f t="shared" si="0"/>
        <v>0</v>
      </c>
      <c r="P66" s="472">
        <f t="shared" si="1"/>
        <v>0</v>
      </c>
      <c r="Q66" s="135"/>
      <c r="R66" s="135"/>
      <c r="S66" s="135"/>
      <c r="T66" s="135"/>
    </row>
    <row r="67" spans="1:20" s="6" customFormat="1" ht="12.75" customHeight="1" outlineLevel="1">
      <c r="A67" s="589" t="s">
        <v>191</v>
      </c>
      <c r="B67" s="590"/>
      <c r="C67" s="471"/>
      <c r="D67" s="446">
        <v>182</v>
      </c>
      <c r="E67" s="446" t="s">
        <v>59</v>
      </c>
      <c r="F67" s="567" t="s">
        <v>60</v>
      </c>
      <c r="G67" s="567"/>
      <c r="H67" s="567"/>
      <c r="I67" s="446" t="s">
        <v>49</v>
      </c>
      <c r="J67" s="15" t="s">
        <v>40</v>
      </c>
      <c r="K67" s="66">
        <v>0</v>
      </c>
      <c r="L67" s="89">
        <v>0</v>
      </c>
      <c r="M67" s="116" t="s">
        <v>41</v>
      </c>
      <c r="N67" s="16" t="s">
        <v>41</v>
      </c>
      <c r="O67" s="17">
        <f t="shared" si="0"/>
        <v>0</v>
      </c>
      <c r="P67" s="470">
        <f t="shared" si="1"/>
        <v>0</v>
      </c>
      <c r="Q67" s="133"/>
      <c r="R67" s="133"/>
      <c r="S67" s="133"/>
      <c r="T67" s="133"/>
    </row>
    <row r="68" spans="1:20" s="56" customFormat="1" ht="13.5" customHeight="1" outlineLevel="1">
      <c r="A68" s="692" t="s">
        <v>61</v>
      </c>
      <c r="B68" s="693"/>
      <c r="C68" s="476"/>
      <c r="D68" s="447">
        <v>918</v>
      </c>
      <c r="E68" s="447" t="s">
        <v>62</v>
      </c>
      <c r="F68" s="587" t="s">
        <v>63</v>
      </c>
      <c r="G68" s="587"/>
      <c r="H68" s="587"/>
      <c r="I68" s="447" t="s">
        <v>44</v>
      </c>
      <c r="J68" s="53" t="s">
        <v>64</v>
      </c>
      <c r="K68" s="70">
        <v>0</v>
      </c>
      <c r="L68" s="127">
        <v>0</v>
      </c>
      <c r="M68" s="117" t="s">
        <v>41</v>
      </c>
      <c r="N68" s="54" t="s">
        <v>41</v>
      </c>
      <c r="O68" s="55">
        <f t="shared" si="0"/>
        <v>0</v>
      </c>
      <c r="P68" s="472">
        <f t="shared" si="1"/>
        <v>0</v>
      </c>
      <c r="Q68" s="137"/>
      <c r="R68" s="137"/>
      <c r="S68" s="137"/>
      <c r="T68" s="137"/>
    </row>
    <row r="69" spans="1:20" s="56" customFormat="1" ht="22.5" customHeight="1" outlineLevel="1">
      <c r="A69" s="688" t="s">
        <v>150</v>
      </c>
      <c r="B69" s="689"/>
      <c r="C69" s="476"/>
      <c r="D69" s="447">
        <v>955</v>
      </c>
      <c r="E69" s="447">
        <v>113</v>
      </c>
      <c r="F69" s="575" t="s">
        <v>151</v>
      </c>
      <c r="G69" s="576"/>
      <c r="H69" s="577"/>
      <c r="I69" s="447" t="s">
        <v>128</v>
      </c>
      <c r="J69" s="53">
        <v>130</v>
      </c>
      <c r="K69" s="163">
        <v>0</v>
      </c>
      <c r="L69" s="127">
        <v>0</v>
      </c>
      <c r="M69" s="117"/>
      <c r="N69" s="54"/>
      <c r="O69" s="55">
        <f t="shared" si="0"/>
        <v>0</v>
      </c>
      <c r="P69" s="472">
        <f t="shared" si="1"/>
        <v>0</v>
      </c>
      <c r="Q69" s="137"/>
      <c r="R69" s="137"/>
      <c r="S69" s="137"/>
      <c r="T69" s="137"/>
    </row>
    <row r="70" spans="1:20" s="56" customFormat="1" ht="35.25" customHeight="1" outlineLevel="1">
      <c r="A70" s="655" t="s">
        <v>192</v>
      </c>
      <c r="B70" s="656"/>
      <c r="C70" s="476"/>
      <c r="D70" s="447">
        <v>955</v>
      </c>
      <c r="E70" s="447">
        <v>116</v>
      </c>
      <c r="F70" s="575">
        <v>7010100</v>
      </c>
      <c r="G70" s="576"/>
      <c r="H70" s="577"/>
      <c r="I70" s="447" t="s">
        <v>128</v>
      </c>
      <c r="J70" s="53">
        <v>140</v>
      </c>
      <c r="K70" s="72">
        <v>0</v>
      </c>
      <c r="L70" s="125">
        <v>27500</v>
      </c>
      <c r="M70" s="117" t="s">
        <v>41</v>
      </c>
      <c r="N70" s="54" t="s">
        <v>41</v>
      </c>
      <c r="O70" s="55">
        <f t="shared" si="0"/>
        <v>-27500</v>
      </c>
      <c r="P70" s="472">
        <f t="shared" si="1"/>
        <v>-27500</v>
      </c>
      <c r="Q70" s="137"/>
      <c r="R70" s="137"/>
      <c r="S70" s="137"/>
      <c r="T70" s="137"/>
    </row>
    <row r="71" spans="1:20" s="56" customFormat="1" ht="36" customHeight="1" outlineLevel="1">
      <c r="A71" s="655" t="s">
        <v>192</v>
      </c>
      <c r="B71" s="656"/>
      <c r="C71" s="476"/>
      <c r="D71" s="447">
        <v>182</v>
      </c>
      <c r="E71" s="447">
        <v>116</v>
      </c>
      <c r="F71" s="575">
        <v>1800002</v>
      </c>
      <c r="G71" s="576"/>
      <c r="H71" s="577"/>
      <c r="I71" s="447" t="s">
        <v>128</v>
      </c>
      <c r="J71" s="53">
        <v>140</v>
      </c>
      <c r="K71" s="72">
        <v>0</v>
      </c>
      <c r="L71" s="125">
        <v>34766.69</v>
      </c>
      <c r="M71" s="117"/>
      <c r="N71" s="54"/>
      <c r="O71" s="55">
        <f t="shared" si="0"/>
        <v>-34766.69</v>
      </c>
      <c r="P71" s="472">
        <f t="shared" si="1"/>
        <v>-34766.69</v>
      </c>
      <c r="Q71" s="137" t="s">
        <v>153</v>
      </c>
      <c r="R71" s="137"/>
      <c r="S71" s="137"/>
      <c r="T71" s="137"/>
    </row>
    <row r="72" spans="1:20" s="56" customFormat="1" ht="40.5" customHeight="1" outlineLevel="1">
      <c r="A72" s="655" t="s">
        <v>192</v>
      </c>
      <c r="B72" s="656"/>
      <c r="C72" s="476"/>
      <c r="D72" s="447">
        <v>814</v>
      </c>
      <c r="E72" s="447">
        <v>116</v>
      </c>
      <c r="F72" s="575">
        <v>7010100</v>
      </c>
      <c r="G72" s="576"/>
      <c r="H72" s="577"/>
      <c r="I72" s="447" t="s">
        <v>128</v>
      </c>
      <c r="J72" s="53">
        <v>140</v>
      </c>
      <c r="K72" s="72">
        <v>0</v>
      </c>
      <c r="L72" s="125">
        <v>0</v>
      </c>
      <c r="M72" s="117"/>
      <c r="N72" s="54"/>
      <c r="O72" s="55">
        <f t="shared" si="0"/>
        <v>0</v>
      </c>
      <c r="P72" s="472">
        <f t="shared" si="1"/>
        <v>0</v>
      </c>
      <c r="Q72" s="137"/>
      <c r="R72" s="137"/>
      <c r="S72" s="137"/>
      <c r="T72" s="137"/>
    </row>
    <row r="73" spans="1:20" s="56" customFormat="1" ht="14.25" customHeight="1" outlineLevel="1">
      <c r="A73" s="655" t="s">
        <v>138</v>
      </c>
      <c r="B73" s="656"/>
      <c r="C73" s="476"/>
      <c r="D73" s="447">
        <v>955</v>
      </c>
      <c r="E73" s="447">
        <v>117</v>
      </c>
      <c r="F73" s="575" t="s">
        <v>137</v>
      </c>
      <c r="G73" s="576"/>
      <c r="H73" s="577"/>
      <c r="I73" s="447" t="s">
        <v>128</v>
      </c>
      <c r="J73" s="53">
        <v>180</v>
      </c>
      <c r="K73" s="72">
        <v>0</v>
      </c>
      <c r="L73" s="125">
        <v>0</v>
      </c>
      <c r="M73" s="117"/>
      <c r="N73" s="54"/>
      <c r="O73" s="55">
        <f t="shared" si="0"/>
        <v>0</v>
      </c>
      <c r="P73" s="472">
        <f t="shared" si="1"/>
        <v>0</v>
      </c>
      <c r="Q73" s="137"/>
      <c r="R73" s="137"/>
      <c r="S73" s="137"/>
      <c r="T73" s="137"/>
    </row>
    <row r="74" spans="1:20" s="34" customFormat="1" ht="21.75" customHeight="1" outlineLevel="1">
      <c r="A74" s="653" t="s">
        <v>123</v>
      </c>
      <c r="B74" s="654"/>
      <c r="C74" s="475"/>
      <c r="D74" s="42">
        <v>955</v>
      </c>
      <c r="E74" s="42">
        <v>201</v>
      </c>
      <c r="F74" s="562" t="s">
        <v>127</v>
      </c>
      <c r="G74" s="563"/>
      <c r="H74" s="564"/>
      <c r="I74" s="42" t="s">
        <v>128</v>
      </c>
      <c r="J74" s="43">
        <v>150</v>
      </c>
      <c r="K74" s="72">
        <f>K75+K76+K77+K79+K80+K81+K82+K85+K78</f>
        <v>3682617.86</v>
      </c>
      <c r="L74" s="125">
        <f>L75+L80+L81+L82+L76</f>
        <v>9632677.86</v>
      </c>
      <c r="M74" s="117"/>
      <c r="N74" s="33"/>
      <c r="O74" s="55">
        <f t="shared" si="0"/>
        <v>-5950060</v>
      </c>
      <c r="P74" s="472">
        <f t="shared" si="1"/>
        <v>-5950060</v>
      </c>
      <c r="Q74" s="135"/>
      <c r="R74" s="135"/>
      <c r="S74" s="135"/>
      <c r="T74" s="135"/>
    </row>
    <row r="75" spans="1:20" s="6" customFormat="1" ht="23.25" customHeight="1" outlineLevel="1">
      <c r="A75" s="568" t="s">
        <v>66</v>
      </c>
      <c r="B75" s="569"/>
      <c r="C75" s="471"/>
      <c r="D75" s="446" t="s">
        <v>14</v>
      </c>
      <c r="E75" s="446" t="s">
        <v>65</v>
      </c>
      <c r="F75" s="567">
        <v>1500110</v>
      </c>
      <c r="G75" s="567"/>
      <c r="H75" s="567"/>
      <c r="I75" s="446" t="s">
        <v>128</v>
      </c>
      <c r="J75" s="15">
        <v>150</v>
      </c>
      <c r="K75" s="65">
        <v>2906000</v>
      </c>
      <c r="L75" s="88">
        <v>2906000</v>
      </c>
      <c r="M75" s="116" t="s">
        <v>41</v>
      </c>
      <c r="N75" s="16" t="s">
        <v>41</v>
      </c>
      <c r="O75" s="17">
        <f t="shared" si="0"/>
        <v>0</v>
      </c>
      <c r="P75" s="470">
        <f t="shared" si="1"/>
        <v>0</v>
      </c>
      <c r="Q75" s="133"/>
      <c r="R75" s="133"/>
      <c r="S75" s="133"/>
      <c r="T75" s="133"/>
    </row>
    <row r="76" spans="1:20" s="6" customFormat="1" ht="24" customHeight="1" outlineLevel="1">
      <c r="A76" s="591" t="s">
        <v>260</v>
      </c>
      <c r="B76" s="569"/>
      <c r="C76" s="471"/>
      <c r="D76" s="446" t="s">
        <v>14</v>
      </c>
      <c r="E76" s="446" t="s">
        <v>65</v>
      </c>
      <c r="F76" s="567">
        <v>1500210</v>
      </c>
      <c r="G76" s="567"/>
      <c r="H76" s="567"/>
      <c r="I76" s="446" t="s">
        <v>44</v>
      </c>
      <c r="J76" s="15">
        <v>150</v>
      </c>
      <c r="K76" s="65">
        <v>0</v>
      </c>
      <c r="L76" s="88">
        <v>5950000</v>
      </c>
      <c r="M76" s="116" t="s">
        <v>41</v>
      </c>
      <c r="N76" s="16" t="s">
        <v>41</v>
      </c>
      <c r="O76" s="17">
        <f t="shared" si="0"/>
        <v>-5950000</v>
      </c>
      <c r="P76" s="470">
        <f t="shared" si="1"/>
        <v>-5950000</v>
      </c>
      <c r="Q76" s="133"/>
      <c r="R76" s="133"/>
      <c r="S76" s="133"/>
      <c r="T76" s="133"/>
    </row>
    <row r="77" spans="1:20" s="6" customFormat="1" ht="24" customHeight="1" outlineLevel="1">
      <c r="A77" s="582" t="s">
        <v>228</v>
      </c>
      <c r="B77" s="583"/>
      <c r="C77" s="477">
        <v>976</v>
      </c>
      <c r="D77" s="446">
        <v>955</v>
      </c>
      <c r="E77" s="446">
        <v>202</v>
      </c>
      <c r="F77" s="584" t="s">
        <v>229</v>
      </c>
      <c r="G77" s="585"/>
      <c r="H77" s="586"/>
      <c r="I77" s="446" t="s">
        <v>128</v>
      </c>
      <c r="J77" s="15">
        <v>150</v>
      </c>
      <c r="K77" s="65">
        <v>0</v>
      </c>
      <c r="L77" s="88">
        <v>0</v>
      </c>
      <c r="M77" s="116"/>
      <c r="N77" s="16"/>
      <c r="O77" s="17">
        <f t="shared" si="0"/>
        <v>0</v>
      </c>
      <c r="P77" s="470">
        <f t="shared" si="1"/>
        <v>0</v>
      </c>
      <c r="Q77" s="133"/>
      <c r="R77" s="133"/>
      <c r="S77" s="133"/>
      <c r="T77" s="133"/>
    </row>
    <row r="78" spans="1:20" s="6" customFormat="1" ht="24" customHeight="1" outlineLevel="1">
      <c r="A78" s="582" t="s">
        <v>232</v>
      </c>
      <c r="B78" s="583"/>
      <c r="C78" s="477">
        <v>933</v>
      </c>
      <c r="D78" s="446">
        <v>955</v>
      </c>
      <c r="E78" s="446">
        <v>202</v>
      </c>
      <c r="F78" s="584">
        <v>4551910</v>
      </c>
      <c r="G78" s="585"/>
      <c r="H78" s="586"/>
      <c r="I78" s="446" t="s">
        <v>128</v>
      </c>
      <c r="J78" s="15">
        <v>150</v>
      </c>
      <c r="K78" s="65">
        <v>0</v>
      </c>
      <c r="L78" s="88">
        <v>0</v>
      </c>
      <c r="M78" s="116"/>
      <c r="N78" s="16"/>
      <c r="O78" s="17">
        <f t="shared" si="0"/>
        <v>0</v>
      </c>
      <c r="P78" s="470">
        <f t="shared" si="1"/>
        <v>0</v>
      </c>
      <c r="Q78" s="133"/>
      <c r="R78" s="133"/>
      <c r="S78" s="133"/>
      <c r="T78" s="133"/>
    </row>
    <row r="79" spans="1:20" s="6" customFormat="1" ht="24" customHeight="1" outlineLevel="1">
      <c r="A79" s="582" t="s">
        <v>230</v>
      </c>
      <c r="B79" s="583"/>
      <c r="C79" s="477">
        <v>980</v>
      </c>
      <c r="D79" s="448">
        <v>955</v>
      </c>
      <c r="E79" s="448">
        <v>202</v>
      </c>
      <c r="F79" s="504" t="s">
        <v>231</v>
      </c>
      <c r="G79" s="505"/>
      <c r="H79" s="506"/>
      <c r="I79" s="448" t="s">
        <v>128</v>
      </c>
      <c r="J79" s="32">
        <v>150</v>
      </c>
      <c r="K79" s="68">
        <v>0</v>
      </c>
      <c r="L79" s="88">
        <v>0</v>
      </c>
      <c r="M79" s="116"/>
      <c r="N79" s="16"/>
      <c r="O79" s="17">
        <f t="shared" si="0"/>
        <v>0</v>
      </c>
      <c r="P79" s="470">
        <f t="shared" si="1"/>
        <v>0</v>
      </c>
      <c r="Q79" s="133"/>
      <c r="R79" s="133"/>
      <c r="S79" s="133"/>
      <c r="T79" s="133"/>
    </row>
    <row r="80" spans="1:20" s="6" customFormat="1" ht="33.75" customHeight="1" outlineLevel="1">
      <c r="A80" s="568" t="s">
        <v>67</v>
      </c>
      <c r="B80" s="569"/>
      <c r="C80" s="477">
        <v>965</v>
      </c>
      <c r="D80" s="446" t="s">
        <v>14</v>
      </c>
      <c r="E80" s="446" t="s">
        <v>65</v>
      </c>
      <c r="F80" s="567">
        <v>3511810</v>
      </c>
      <c r="G80" s="567"/>
      <c r="H80" s="567"/>
      <c r="I80" s="446" t="s">
        <v>44</v>
      </c>
      <c r="J80" s="15">
        <v>150</v>
      </c>
      <c r="K80" s="65">
        <v>142700</v>
      </c>
      <c r="L80" s="88">
        <v>142700</v>
      </c>
      <c r="M80" s="116" t="s">
        <v>153</v>
      </c>
      <c r="N80" s="16" t="s">
        <v>41</v>
      </c>
      <c r="O80" s="17">
        <f t="shared" si="0"/>
        <v>0</v>
      </c>
      <c r="P80" s="470">
        <f t="shared" si="1"/>
        <v>0</v>
      </c>
      <c r="Q80" s="133"/>
      <c r="R80" s="133"/>
      <c r="S80" s="133"/>
      <c r="T80" s="133"/>
    </row>
    <row r="81" spans="1:20" s="6" customFormat="1" ht="33" customHeight="1" outlineLevel="1">
      <c r="A81" s="568" t="s">
        <v>68</v>
      </c>
      <c r="B81" s="569"/>
      <c r="C81" s="478">
        <v>909</v>
      </c>
      <c r="D81" s="446" t="s">
        <v>14</v>
      </c>
      <c r="E81" s="446" t="s">
        <v>65</v>
      </c>
      <c r="F81" s="567">
        <v>3002410</v>
      </c>
      <c r="G81" s="567"/>
      <c r="H81" s="567"/>
      <c r="I81" s="446" t="s">
        <v>44</v>
      </c>
      <c r="J81" s="15">
        <v>150</v>
      </c>
      <c r="K81" s="65">
        <v>6400</v>
      </c>
      <c r="L81" s="88">
        <v>6460</v>
      </c>
      <c r="M81" s="116" t="s">
        <v>41</v>
      </c>
      <c r="N81" s="16" t="s">
        <v>41</v>
      </c>
      <c r="O81" s="17">
        <f t="shared" si="0"/>
        <v>-60</v>
      </c>
      <c r="P81" s="470">
        <f t="shared" si="1"/>
        <v>-60</v>
      </c>
      <c r="Q81" s="133"/>
      <c r="R81" s="133"/>
      <c r="S81" s="133"/>
      <c r="T81" s="133"/>
    </row>
    <row r="82" spans="1:20" s="82" customFormat="1" ht="18" customHeight="1" outlineLevel="1">
      <c r="A82" s="667" t="s">
        <v>146</v>
      </c>
      <c r="B82" s="668"/>
      <c r="C82" s="479"/>
      <c r="D82" s="452">
        <v>955</v>
      </c>
      <c r="E82" s="452">
        <v>202</v>
      </c>
      <c r="F82" s="659" t="s">
        <v>147</v>
      </c>
      <c r="G82" s="659"/>
      <c r="H82" s="659"/>
      <c r="I82" s="452" t="s">
        <v>128</v>
      </c>
      <c r="J82" s="80">
        <v>150</v>
      </c>
      <c r="K82" s="83">
        <f>K83+K84</f>
        <v>627517.86</v>
      </c>
      <c r="L82" s="161">
        <f>L83+L84</f>
        <v>627517.86</v>
      </c>
      <c r="M82" s="162" t="s">
        <v>41</v>
      </c>
      <c r="N82" s="81" t="s">
        <v>41</v>
      </c>
      <c r="O82" s="76">
        <f t="shared" si="0"/>
        <v>0</v>
      </c>
      <c r="P82" s="480">
        <f t="shared" si="1"/>
        <v>0</v>
      </c>
      <c r="Q82" s="139"/>
      <c r="R82" s="139"/>
      <c r="S82" s="139"/>
      <c r="T82" s="139"/>
    </row>
    <row r="83" spans="1:20" s="6" customFormat="1" ht="16.5" customHeight="1" outlineLevel="1">
      <c r="A83" s="589" t="s">
        <v>190</v>
      </c>
      <c r="B83" s="651"/>
      <c r="C83" s="479">
        <v>968</v>
      </c>
      <c r="D83" s="446">
        <v>955</v>
      </c>
      <c r="E83" s="446">
        <v>202</v>
      </c>
      <c r="F83" s="660" t="s">
        <v>149</v>
      </c>
      <c r="G83" s="660"/>
      <c r="H83" s="660"/>
      <c r="I83" s="448" t="s">
        <v>128</v>
      </c>
      <c r="J83" s="15">
        <v>150</v>
      </c>
      <c r="K83" s="65">
        <v>477517.86</v>
      </c>
      <c r="L83" s="88">
        <v>477517.86</v>
      </c>
      <c r="M83" s="116" t="s">
        <v>41</v>
      </c>
      <c r="N83" s="16" t="s">
        <v>41</v>
      </c>
      <c r="O83" s="17">
        <f t="shared" si="0"/>
        <v>0</v>
      </c>
      <c r="P83" s="470">
        <f t="shared" si="1"/>
        <v>0</v>
      </c>
      <c r="Q83" s="133"/>
      <c r="R83" s="133"/>
      <c r="S83" s="133"/>
      <c r="T83" s="133"/>
    </row>
    <row r="84" spans="1:20" s="6" customFormat="1" ht="27" customHeight="1" outlineLevel="1">
      <c r="A84" s="661" t="s">
        <v>237</v>
      </c>
      <c r="B84" s="662"/>
      <c r="C84" s="479">
        <v>944</v>
      </c>
      <c r="D84" s="446">
        <v>955</v>
      </c>
      <c r="E84" s="446">
        <v>202</v>
      </c>
      <c r="F84" s="660">
        <v>4999910</v>
      </c>
      <c r="G84" s="660"/>
      <c r="H84" s="660"/>
      <c r="I84" s="448">
        <v>1000</v>
      </c>
      <c r="J84" s="15">
        <v>150</v>
      </c>
      <c r="K84" s="65">
        <v>150000</v>
      </c>
      <c r="L84" s="88">
        <v>150000</v>
      </c>
      <c r="M84" s="116"/>
      <c r="N84" s="16"/>
      <c r="O84" s="17">
        <f>K84-L84</f>
        <v>0</v>
      </c>
      <c r="P84" s="470">
        <f t="shared" si="1"/>
        <v>0</v>
      </c>
      <c r="Q84" s="133"/>
      <c r="R84" s="133"/>
      <c r="S84" s="133"/>
      <c r="T84" s="133"/>
    </row>
    <row r="85" spans="1:20" s="41" customFormat="1" ht="57" customHeight="1" outlineLevel="1">
      <c r="A85" s="703" t="s">
        <v>194</v>
      </c>
      <c r="B85" s="704"/>
      <c r="C85" s="481"/>
      <c r="D85" s="448">
        <v>955</v>
      </c>
      <c r="E85" s="446">
        <v>219</v>
      </c>
      <c r="F85" s="695" t="s">
        <v>217</v>
      </c>
      <c r="G85" s="696"/>
      <c r="H85" s="697"/>
      <c r="I85" s="448" t="s">
        <v>128</v>
      </c>
      <c r="J85" s="32">
        <v>150</v>
      </c>
      <c r="K85" s="72">
        <f>K86</f>
        <v>0</v>
      </c>
      <c r="L85" s="161">
        <v>0</v>
      </c>
      <c r="M85" s="116"/>
      <c r="N85" s="40"/>
      <c r="O85" s="76">
        <f>K85-L85</f>
        <v>0</v>
      </c>
      <c r="P85" s="480">
        <f t="shared" si="1"/>
        <v>0</v>
      </c>
      <c r="Q85" s="136"/>
      <c r="R85" s="136"/>
      <c r="S85" s="136"/>
      <c r="T85" s="136"/>
    </row>
    <row r="86" spans="1:20" s="6" customFormat="1" ht="16.5" customHeight="1" outlineLevel="1">
      <c r="A86" s="661" t="s">
        <v>212</v>
      </c>
      <c r="B86" s="662"/>
      <c r="C86" s="479">
        <v>995</v>
      </c>
      <c r="D86" s="62">
        <v>955</v>
      </c>
      <c r="E86" s="62">
        <v>202</v>
      </c>
      <c r="F86" s="663" t="s">
        <v>213</v>
      </c>
      <c r="G86" s="664"/>
      <c r="H86" s="665"/>
      <c r="I86" s="62" t="s">
        <v>128</v>
      </c>
      <c r="J86" s="63">
        <v>150</v>
      </c>
      <c r="K86" s="86">
        <v>0</v>
      </c>
      <c r="L86" s="177">
        <v>0</v>
      </c>
      <c r="M86" s="116" t="s">
        <v>41</v>
      </c>
      <c r="N86" s="16" t="s">
        <v>41</v>
      </c>
      <c r="O86" s="76">
        <f>K86-L86</f>
        <v>0</v>
      </c>
      <c r="P86" s="480">
        <f t="shared" si="1"/>
        <v>0</v>
      </c>
      <c r="Q86" s="133"/>
      <c r="R86" s="133"/>
      <c r="S86" s="133"/>
      <c r="T86" s="133"/>
    </row>
    <row r="87" spans="1:20" s="6" customFormat="1" ht="26.25" customHeight="1" outlineLevel="1" thickBot="1">
      <c r="A87" s="570" t="s">
        <v>193</v>
      </c>
      <c r="B87" s="571"/>
      <c r="C87" s="482"/>
      <c r="D87" s="483">
        <v>955</v>
      </c>
      <c r="E87" s="483">
        <v>219</v>
      </c>
      <c r="F87" s="579" t="s">
        <v>217</v>
      </c>
      <c r="G87" s="580"/>
      <c r="H87" s="581"/>
      <c r="I87" s="484" t="s">
        <v>128</v>
      </c>
      <c r="J87" s="485">
        <v>150</v>
      </c>
      <c r="K87" s="486">
        <v>0</v>
      </c>
      <c r="L87" s="487">
        <v>0</v>
      </c>
      <c r="M87" s="488" t="s">
        <v>41</v>
      </c>
      <c r="N87" s="489" t="s">
        <v>41</v>
      </c>
      <c r="O87" s="490">
        <f>K87-L87</f>
        <v>0</v>
      </c>
      <c r="P87" s="491">
        <f>O87</f>
        <v>0</v>
      </c>
      <c r="Q87" s="133"/>
      <c r="R87" s="133"/>
      <c r="S87" s="133"/>
      <c r="T87" s="133"/>
    </row>
    <row r="88" spans="1:20" s="1" customFormat="1" ht="18" customHeight="1">
      <c r="A88" s="644" t="s">
        <v>153</v>
      </c>
      <c r="B88" s="644"/>
      <c r="C88" s="96"/>
      <c r="D88" s="644"/>
      <c r="E88" s="644"/>
      <c r="F88" s="644"/>
      <c r="G88" s="644"/>
      <c r="H88" s="644"/>
      <c r="I88" s="644"/>
      <c r="J88" s="451"/>
      <c r="K88" s="451"/>
      <c r="L88" s="142"/>
      <c r="M88" s="148" t="s">
        <v>153</v>
      </c>
      <c r="N88" s="451"/>
      <c r="O88" s="451"/>
      <c r="P88" s="451" t="s">
        <v>69</v>
      </c>
      <c r="Q88" s="129"/>
      <c r="R88" s="129"/>
      <c r="S88" s="129"/>
      <c r="T88" s="129"/>
    </row>
    <row r="89" spans="1:20" s="1" customFormat="1" ht="12" customHeight="1">
      <c r="A89" s="652" t="s">
        <v>70</v>
      </c>
      <c r="B89" s="652"/>
      <c r="C89" s="652"/>
      <c r="D89" s="652"/>
      <c r="E89" s="652"/>
      <c r="F89" s="652"/>
      <c r="G89" s="652"/>
      <c r="H89" s="652"/>
      <c r="I89" s="652"/>
      <c r="J89" s="652"/>
      <c r="K89" s="652"/>
      <c r="L89" s="652"/>
      <c r="M89" s="652"/>
      <c r="N89" s="652"/>
      <c r="O89" s="652"/>
      <c r="P89" s="652"/>
      <c r="Q89" s="129"/>
      <c r="R89" s="129"/>
      <c r="S89" s="129"/>
      <c r="T89" s="129"/>
    </row>
    <row r="90" spans="1:20" s="1" customFormat="1" ht="10.5" customHeight="1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100"/>
      <c r="M90" s="119"/>
      <c r="N90" s="99"/>
      <c r="O90" s="99"/>
      <c r="P90" s="99"/>
      <c r="Q90" s="129"/>
      <c r="R90" s="129"/>
      <c r="S90" s="129"/>
      <c r="T90" s="129"/>
    </row>
    <row r="91" spans="1:20" s="1" customFormat="1" ht="10.5" customHeight="1">
      <c r="A91" s="596" t="s">
        <v>24</v>
      </c>
      <c r="B91" s="596"/>
      <c r="C91" s="669" t="s">
        <v>246</v>
      </c>
      <c r="D91" s="616" t="s">
        <v>71</v>
      </c>
      <c r="E91" s="616"/>
      <c r="F91" s="616"/>
      <c r="G91" s="616"/>
      <c r="H91" s="616"/>
      <c r="I91" s="616"/>
      <c r="J91" s="616"/>
      <c r="K91" s="631" t="s">
        <v>26</v>
      </c>
      <c r="L91" s="666" t="s">
        <v>258</v>
      </c>
      <c r="M91" s="596" t="s">
        <v>27</v>
      </c>
      <c r="N91" s="596"/>
      <c r="O91" s="596"/>
      <c r="P91" s="596"/>
      <c r="Q91" s="650" t="s">
        <v>72</v>
      </c>
      <c r="R91" s="650"/>
      <c r="S91" s="129"/>
      <c r="T91" s="129"/>
    </row>
    <row r="92" spans="1:20" s="1" customFormat="1" ht="33" customHeight="1">
      <c r="A92" s="596"/>
      <c r="B92" s="596"/>
      <c r="C92" s="669"/>
      <c r="D92" s="616"/>
      <c r="E92" s="616"/>
      <c r="F92" s="616"/>
      <c r="G92" s="616"/>
      <c r="H92" s="616"/>
      <c r="I92" s="616"/>
      <c r="J92" s="616"/>
      <c r="K92" s="631"/>
      <c r="L92" s="666"/>
      <c r="M92" s="433" t="s">
        <v>29</v>
      </c>
      <c r="N92" s="4" t="s">
        <v>30</v>
      </c>
      <c r="O92" s="4" t="s">
        <v>152</v>
      </c>
      <c r="P92" s="4" t="s">
        <v>32</v>
      </c>
      <c r="Q92" s="4" t="s">
        <v>73</v>
      </c>
      <c r="R92" s="4" t="s">
        <v>74</v>
      </c>
      <c r="S92" s="129"/>
      <c r="T92" s="129"/>
    </row>
    <row r="93" spans="1:20" s="1" customFormat="1" ht="10.5" customHeight="1" thickBot="1">
      <c r="A93" s="611">
        <v>1</v>
      </c>
      <c r="B93" s="611"/>
      <c r="C93" s="5">
        <v>2</v>
      </c>
      <c r="D93" s="578">
        <v>3</v>
      </c>
      <c r="E93" s="578"/>
      <c r="F93" s="578"/>
      <c r="G93" s="578"/>
      <c r="H93" s="578"/>
      <c r="I93" s="578"/>
      <c r="J93" s="578"/>
      <c r="K93" s="5">
        <v>4</v>
      </c>
      <c r="L93" s="104">
        <v>5</v>
      </c>
      <c r="M93" s="249">
        <v>6</v>
      </c>
      <c r="N93" s="5">
        <v>7</v>
      </c>
      <c r="O93" s="5">
        <v>8</v>
      </c>
      <c r="P93" s="5">
        <v>9</v>
      </c>
      <c r="Q93" s="19" t="s">
        <v>75</v>
      </c>
      <c r="R93" s="19" t="s">
        <v>76</v>
      </c>
      <c r="S93" s="129"/>
      <c r="T93" s="129"/>
    </row>
    <row r="94" spans="1:20" s="6" customFormat="1" ht="12" customHeight="1" thickBot="1">
      <c r="A94" s="690" t="s">
        <v>77</v>
      </c>
      <c r="B94" s="691"/>
      <c r="C94" s="20">
        <v>200</v>
      </c>
      <c r="D94" s="558" t="s">
        <v>35</v>
      </c>
      <c r="E94" s="558"/>
      <c r="F94" s="558"/>
      <c r="G94" s="558"/>
      <c r="H94" s="558"/>
      <c r="I94" s="558"/>
      <c r="J94" s="558"/>
      <c r="K94" s="258">
        <f>K96+K101+K124+K127+K134+K144+K154+K171+K182+K191+K213+K180+K217+K224+K265+K283+K292+K300</f>
        <v>65159506.32</v>
      </c>
      <c r="L94" s="258">
        <f>L96+L101+L124+L127+L134+L144+L154+L171+L182+L191+L213+L180+L217+L224+L265+L283+L292+L300</f>
        <v>65159506.32</v>
      </c>
      <c r="M94" s="259">
        <f>M96+M101+M124+M127+M134+M144+M154+M171+M182+M191+M213+M180+M217+M224+M265+M283+M292+M306+M309+M300+M264</f>
        <v>59564012.690000005</v>
      </c>
      <c r="N94" s="101">
        <v>0</v>
      </c>
      <c r="O94" s="101">
        <v>0</v>
      </c>
      <c r="P94" s="102"/>
      <c r="Q94" s="102">
        <f>L94-M94</f>
        <v>5595493.629999995</v>
      </c>
      <c r="R94" s="103">
        <f>Q94</f>
        <v>5595493.629999995</v>
      </c>
      <c r="S94" s="133"/>
      <c r="T94" s="133"/>
    </row>
    <row r="95" spans="1:20" s="1" customFormat="1" ht="10.5" customHeight="1" thickBot="1">
      <c r="A95" s="609" t="s">
        <v>36</v>
      </c>
      <c r="B95" s="609"/>
      <c r="C95" s="10"/>
      <c r="D95" s="698"/>
      <c r="E95" s="639"/>
      <c r="F95" s="698"/>
      <c r="G95" s="698"/>
      <c r="H95" s="698"/>
      <c r="I95" s="698"/>
      <c r="J95" s="30"/>
      <c r="K95" s="12"/>
      <c r="L95" s="105"/>
      <c r="M95" s="113" t="s">
        <v>153</v>
      </c>
      <c r="N95" s="12"/>
      <c r="O95" s="12"/>
      <c r="P95" s="12"/>
      <c r="Q95" s="102"/>
      <c r="R95" s="103"/>
      <c r="S95" s="129"/>
      <c r="T95" s="129"/>
    </row>
    <row r="96" spans="1:20" s="109" customFormat="1" ht="15" customHeight="1" thickBot="1">
      <c r="A96" s="657" t="s">
        <v>173</v>
      </c>
      <c r="B96" s="658"/>
      <c r="C96" s="110"/>
      <c r="D96" s="111">
        <v>955</v>
      </c>
      <c r="E96" s="107" t="s">
        <v>174</v>
      </c>
      <c r="F96" s="572">
        <v>5500000010</v>
      </c>
      <c r="G96" s="573"/>
      <c r="H96" s="573"/>
      <c r="I96" s="574"/>
      <c r="J96" s="111"/>
      <c r="K96" s="265">
        <f>K97+K99+K98</f>
        <v>969022.76</v>
      </c>
      <c r="L96" s="261">
        <f>K96</f>
        <v>969022.76</v>
      </c>
      <c r="M96" s="261">
        <f>M97+M99+M98</f>
        <v>969022.5599999999</v>
      </c>
      <c r="N96" s="108"/>
      <c r="O96" s="108"/>
      <c r="P96" s="112"/>
      <c r="Q96" s="194">
        <f aca="true" t="shared" si="2" ref="Q96:Q213">L96-M96</f>
        <v>0.2000000000698492</v>
      </c>
      <c r="R96" s="103">
        <f aca="true" t="shared" si="3" ref="R96:R213">Q96</f>
        <v>0.2000000000698492</v>
      </c>
      <c r="S96" s="138"/>
      <c r="T96" s="138"/>
    </row>
    <row r="97" spans="1:20" s="6" customFormat="1" ht="12" customHeight="1" outlineLevel="1" thickBot="1">
      <c r="A97" s="683" t="s">
        <v>78</v>
      </c>
      <c r="B97" s="503"/>
      <c r="C97" s="26"/>
      <c r="D97" s="61" t="s">
        <v>14</v>
      </c>
      <c r="E97" s="173" t="s">
        <v>79</v>
      </c>
      <c r="F97" s="499">
        <v>5500000010121</v>
      </c>
      <c r="G97" s="500"/>
      <c r="H97" s="500"/>
      <c r="I97" s="501"/>
      <c r="J97" s="174" t="s">
        <v>80</v>
      </c>
      <c r="K97" s="260">
        <v>745184.98</v>
      </c>
      <c r="L97" s="262">
        <f>K97</f>
        <v>745184.98</v>
      </c>
      <c r="M97" s="260">
        <v>745184.98</v>
      </c>
      <c r="N97" s="16" t="s">
        <v>41</v>
      </c>
      <c r="O97" s="16" t="s">
        <v>41</v>
      </c>
      <c r="P97" s="17"/>
      <c r="Q97" s="194">
        <f t="shared" si="2"/>
        <v>0</v>
      </c>
      <c r="R97" s="103">
        <f t="shared" si="3"/>
        <v>0</v>
      </c>
      <c r="S97" s="133"/>
      <c r="T97" s="133"/>
    </row>
    <row r="98" spans="1:20" s="6" customFormat="1" ht="12" outlineLevel="1" thickBot="1">
      <c r="A98" s="699" t="s">
        <v>233</v>
      </c>
      <c r="B98" s="700"/>
      <c r="C98" s="26"/>
      <c r="D98" s="227" t="s">
        <v>14</v>
      </c>
      <c r="E98" s="225" t="s">
        <v>79</v>
      </c>
      <c r="F98" s="499">
        <v>5500000010121</v>
      </c>
      <c r="G98" s="500"/>
      <c r="H98" s="500"/>
      <c r="I98" s="501"/>
      <c r="J98" s="174">
        <v>266</v>
      </c>
      <c r="K98" s="260">
        <v>0</v>
      </c>
      <c r="L98" s="262">
        <f aca="true" t="shared" si="4" ref="L98:L104">K98</f>
        <v>0</v>
      </c>
      <c r="M98" s="260">
        <v>0</v>
      </c>
      <c r="N98" s="16"/>
      <c r="O98" s="16"/>
      <c r="P98" s="17"/>
      <c r="Q98" s="194">
        <f t="shared" si="2"/>
        <v>0</v>
      </c>
      <c r="R98" s="103">
        <f>Q98</f>
        <v>0</v>
      </c>
      <c r="S98" s="133"/>
      <c r="T98" s="133"/>
    </row>
    <row r="99" spans="1:20" s="6" customFormat="1" ht="11.25" customHeight="1" outlineLevel="1">
      <c r="A99" s="701" t="s">
        <v>81</v>
      </c>
      <c r="B99" s="702"/>
      <c r="C99" s="286"/>
      <c r="D99" s="287" t="s">
        <v>14</v>
      </c>
      <c r="E99" s="287" t="s">
        <v>79</v>
      </c>
      <c r="F99" s="513">
        <v>5500000010129</v>
      </c>
      <c r="G99" s="514"/>
      <c r="H99" s="514"/>
      <c r="I99" s="515"/>
      <c r="J99" s="288" t="s">
        <v>82</v>
      </c>
      <c r="K99" s="401">
        <v>223837.78</v>
      </c>
      <c r="L99" s="402">
        <f t="shared" si="4"/>
        <v>223837.78</v>
      </c>
      <c r="M99" s="401">
        <v>223837.58</v>
      </c>
      <c r="N99" s="291" t="s">
        <v>41</v>
      </c>
      <c r="O99" s="291"/>
      <c r="P99" s="292"/>
      <c r="Q99" s="293">
        <f t="shared" si="2"/>
        <v>0.20000000001164153</v>
      </c>
      <c r="R99" s="294">
        <f t="shared" si="3"/>
        <v>0.20000000001164153</v>
      </c>
      <c r="S99" s="133"/>
      <c r="T99" s="133"/>
    </row>
    <row r="100" spans="1:20" s="6" customFormat="1" ht="11.25" outlineLevel="1">
      <c r="A100" s="409"/>
      <c r="B100" s="410"/>
      <c r="C100" s="345"/>
      <c r="D100" s="305"/>
      <c r="E100" s="305"/>
      <c r="F100" s="352"/>
      <c r="G100" s="305"/>
      <c r="H100" s="305"/>
      <c r="I100" s="305"/>
      <c r="J100" s="305"/>
      <c r="K100" s="411"/>
      <c r="L100" s="411"/>
      <c r="M100" s="411"/>
      <c r="N100" s="738">
        <f>M96+M101</f>
        <v>4049695.4799999995</v>
      </c>
      <c r="O100" s="321"/>
      <c r="P100" s="321"/>
      <c r="Q100" s="322"/>
      <c r="R100" s="323"/>
      <c r="S100" s="133"/>
      <c r="T100" s="133"/>
    </row>
    <row r="101" spans="1:20" s="82" customFormat="1" ht="12.75" outlineLevel="1" thickBot="1">
      <c r="A101" s="678" t="s">
        <v>175</v>
      </c>
      <c r="B101" s="679"/>
      <c r="C101" s="403"/>
      <c r="D101" s="404">
        <v>955</v>
      </c>
      <c r="E101" s="223" t="s">
        <v>83</v>
      </c>
      <c r="F101" s="525">
        <v>5500000020</v>
      </c>
      <c r="G101" s="510"/>
      <c r="H101" s="510"/>
      <c r="I101" s="511"/>
      <c r="J101" s="405"/>
      <c r="K101" s="406">
        <f>K102+K103+K104+K105+K111+K106+K107+K113+K114+K115+K109+K116+K108+K110+K121+K122</f>
        <v>3127522.24</v>
      </c>
      <c r="L101" s="263">
        <f t="shared" si="4"/>
        <v>3127522.24</v>
      </c>
      <c r="M101" s="406">
        <f>M102+M103+M104+M105+M111+M106+M107+M113+M114+M115+M109+M116+M108+M110+M121+M122</f>
        <v>3080672.9199999995</v>
      </c>
      <c r="N101" s="407"/>
      <c r="O101" s="407"/>
      <c r="P101" s="408"/>
      <c r="Q101" s="299">
        <f t="shared" si="2"/>
        <v>46849.320000000764</v>
      </c>
      <c r="R101" s="300">
        <f t="shared" si="3"/>
        <v>46849.320000000764</v>
      </c>
      <c r="S101" s="139"/>
      <c r="T101" s="139"/>
    </row>
    <row r="102" spans="1:20" s="6" customFormat="1" ht="13.5" customHeight="1" outlineLevel="1" thickBot="1">
      <c r="A102" s="512" t="s">
        <v>78</v>
      </c>
      <c r="B102" s="512"/>
      <c r="C102" s="13"/>
      <c r="D102" s="14" t="s">
        <v>14</v>
      </c>
      <c r="E102" s="14" t="s">
        <v>83</v>
      </c>
      <c r="F102" s="499">
        <v>5500000020121</v>
      </c>
      <c r="G102" s="523"/>
      <c r="H102" s="523"/>
      <c r="I102" s="524"/>
      <c r="J102" s="15" t="s">
        <v>80</v>
      </c>
      <c r="K102" s="260">
        <v>1803653.66</v>
      </c>
      <c r="L102" s="262">
        <f t="shared" si="4"/>
        <v>1803653.66</v>
      </c>
      <c r="M102" s="260">
        <v>1796556.97</v>
      </c>
      <c r="N102" s="739">
        <f>M97+M99+M102+M103+M104</f>
        <v>3313489.54</v>
      </c>
      <c r="O102" s="16" t="s">
        <v>41</v>
      </c>
      <c r="P102" s="17"/>
      <c r="Q102" s="194">
        <f t="shared" si="2"/>
        <v>7096.689999999944</v>
      </c>
      <c r="R102" s="103">
        <f t="shared" si="3"/>
        <v>7096.689999999944</v>
      </c>
      <c r="S102" s="133"/>
      <c r="T102" s="133"/>
    </row>
    <row r="103" spans="1:20" s="6" customFormat="1" ht="13.5" customHeight="1" outlineLevel="1" thickBot="1">
      <c r="A103" s="699" t="s">
        <v>233</v>
      </c>
      <c r="B103" s="700"/>
      <c r="C103" s="13"/>
      <c r="D103" s="226" t="s">
        <v>14</v>
      </c>
      <c r="E103" s="226" t="s">
        <v>83</v>
      </c>
      <c r="F103" s="499">
        <v>5500000020121</v>
      </c>
      <c r="G103" s="523"/>
      <c r="H103" s="523"/>
      <c r="I103" s="524"/>
      <c r="J103" s="15">
        <v>266</v>
      </c>
      <c r="K103" s="260">
        <v>12522.58</v>
      </c>
      <c r="L103" s="262">
        <f t="shared" si="4"/>
        <v>12522.58</v>
      </c>
      <c r="M103" s="260">
        <v>10419.12</v>
      </c>
      <c r="N103" s="16"/>
      <c r="O103" s="16"/>
      <c r="P103" s="17"/>
      <c r="Q103" s="194">
        <f t="shared" si="2"/>
        <v>2103.459999999999</v>
      </c>
      <c r="R103" s="237">
        <f>Q103</f>
        <v>2103.459999999999</v>
      </c>
      <c r="S103" s="133"/>
      <c r="T103" s="133"/>
    </row>
    <row r="104" spans="1:20" s="6" customFormat="1" ht="14.25" customHeight="1" outlineLevel="1" thickBot="1">
      <c r="A104" s="512" t="s">
        <v>81</v>
      </c>
      <c r="B104" s="512"/>
      <c r="C104" s="13"/>
      <c r="D104" s="14" t="s">
        <v>14</v>
      </c>
      <c r="E104" s="14" t="s">
        <v>83</v>
      </c>
      <c r="F104" s="499">
        <v>5500000020129</v>
      </c>
      <c r="G104" s="523"/>
      <c r="H104" s="523"/>
      <c r="I104" s="524"/>
      <c r="J104" s="15" t="s">
        <v>82</v>
      </c>
      <c r="K104" s="260">
        <v>553000</v>
      </c>
      <c r="L104" s="262">
        <f t="shared" si="4"/>
        <v>553000</v>
      </c>
      <c r="M104" s="260">
        <v>537490.89</v>
      </c>
      <c r="N104" s="16" t="s">
        <v>41</v>
      </c>
      <c r="O104" s="40" t="s">
        <v>153</v>
      </c>
      <c r="P104" s="18"/>
      <c r="Q104" s="194">
        <f t="shared" si="2"/>
        <v>15509.109999999986</v>
      </c>
      <c r="R104" s="237">
        <f t="shared" si="3"/>
        <v>15509.109999999986</v>
      </c>
      <c r="S104" s="133"/>
      <c r="T104" s="133"/>
    </row>
    <row r="105" spans="1:20" s="6" customFormat="1" ht="13.5" customHeight="1" outlineLevel="1" thickBot="1">
      <c r="A105" s="512" t="s">
        <v>84</v>
      </c>
      <c r="B105" s="512"/>
      <c r="C105" s="13"/>
      <c r="D105" s="14" t="s">
        <v>14</v>
      </c>
      <c r="E105" s="14" t="s">
        <v>83</v>
      </c>
      <c r="F105" s="499">
        <v>5500000020244</v>
      </c>
      <c r="G105" s="523"/>
      <c r="H105" s="523"/>
      <c r="I105" s="524"/>
      <c r="J105" s="15" t="s">
        <v>85</v>
      </c>
      <c r="K105" s="260">
        <v>83000</v>
      </c>
      <c r="L105" s="262">
        <f aca="true" t="shared" si="5" ref="L105:L117">K105</f>
        <v>83000</v>
      </c>
      <c r="M105" s="260">
        <v>82942.82</v>
      </c>
      <c r="N105" s="739">
        <f>M105+M106+M107+M108+M110+M111+M115+M116+M121+M122</f>
        <v>736205.94</v>
      </c>
      <c r="O105" s="16" t="s">
        <v>41</v>
      </c>
      <c r="P105" s="17"/>
      <c r="Q105" s="194">
        <f t="shared" si="2"/>
        <v>57.179999999993015</v>
      </c>
      <c r="R105" s="103">
        <f t="shared" si="3"/>
        <v>57.179999999993015</v>
      </c>
      <c r="S105" s="133"/>
      <c r="T105" s="133"/>
    </row>
    <row r="106" spans="1:20" s="6" customFormat="1" ht="13.5" customHeight="1" outlineLevel="1" thickBot="1">
      <c r="A106" s="512" t="s">
        <v>88</v>
      </c>
      <c r="B106" s="512"/>
      <c r="C106" s="13"/>
      <c r="D106" s="14" t="s">
        <v>14</v>
      </c>
      <c r="E106" s="14" t="s">
        <v>83</v>
      </c>
      <c r="F106" s="499">
        <v>5500000020244</v>
      </c>
      <c r="G106" s="523"/>
      <c r="H106" s="523"/>
      <c r="I106" s="524"/>
      <c r="J106" s="15" t="s">
        <v>89</v>
      </c>
      <c r="K106" s="260">
        <v>174911</v>
      </c>
      <c r="L106" s="262">
        <f>K106</f>
        <v>174911</v>
      </c>
      <c r="M106" s="260">
        <v>173477.74</v>
      </c>
      <c r="N106" s="16" t="s">
        <v>41</v>
      </c>
      <c r="O106" s="16" t="s">
        <v>41</v>
      </c>
      <c r="P106" s="18"/>
      <c r="Q106" s="194">
        <f>L106-M106</f>
        <v>1433.2600000000093</v>
      </c>
      <c r="R106" s="237">
        <f>Q106</f>
        <v>1433.2600000000093</v>
      </c>
      <c r="S106" s="133"/>
      <c r="T106" s="133"/>
    </row>
    <row r="107" spans="1:20" s="6" customFormat="1" ht="13.5" customHeight="1" outlineLevel="1" thickBot="1">
      <c r="A107" s="512" t="s">
        <v>90</v>
      </c>
      <c r="B107" s="512"/>
      <c r="C107" s="13"/>
      <c r="D107" s="14" t="s">
        <v>14</v>
      </c>
      <c r="E107" s="14" t="s">
        <v>83</v>
      </c>
      <c r="F107" s="499">
        <v>5500000020244</v>
      </c>
      <c r="G107" s="523"/>
      <c r="H107" s="523"/>
      <c r="I107" s="524"/>
      <c r="J107" s="15" t="s">
        <v>91</v>
      </c>
      <c r="K107" s="260">
        <v>25000</v>
      </c>
      <c r="L107" s="262">
        <f>K107</f>
        <v>25000</v>
      </c>
      <c r="M107" s="260">
        <v>18000</v>
      </c>
      <c r="N107" s="16" t="s">
        <v>41</v>
      </c>
      <c r="O107" s="16"/>
      <c r="P107" s="17"/>
      <c r="Q107" s="194">
        <f>L107-M107</f>
        <v>7000</v>
      </c>
      <c r="R107" s="103">
        <f>Q107</f>
        <v>7000</v>
      </c>
      <c r="S107" s="133"/>
      <c r="T107" s="133"/>
    </row>
    <row r="108" spans="1:20" s="6" customFormat="1" ht="13.5" customHeight="1" outlineLevel="1" thickBot="1">
      <c r="A108" s="508" t="s">
        <v>96</v>
      </c>
      <c r="B108" s="508"/>
      <c r="C108" s="13"/>
      <c r="D108" s="14" t="s">
        <v>14</v>
      </c>
      <c r="E108" s="14" t="s">
        <v>83</v>
      </c>
      <c r="F108" s="499">
        <v>5500000020244</v>
      </c>
      <c r="G108" s="523"/>
      <c r="H108" s="523"/>
      <c r="I108" s="524"/>
      <c r="J108" s="15">
        <v>343</v>
      </c>
      <c r="K108" s="260">
        <v>62500</v>
      </c>
      <c r="L108" s="262">
        <f>K108</f>
        <v>62500</v>
      </c>
      <c r="M108" s="260">
        <v>51300</v>
      </c>
      <c r="N108" s="16" t="s">
        <v>153</v>
      </c>
      <c r="O108" s="16" t="s">
        <v>41</v>
      </c>
      <c r="P108" s="17"/>
      <c r="Q108" s="194">
        <f>L108-M108</f>
        <v>11200</v>
      </c>
      <c r="R108" s="103">
        <f>Q108</f>
        <v>11200</v>
      </c>
      <c r="S108" s="133"/>
      <c r="T108" s="133"/>
    </row>
    <row r="109" spans="1:20" s="6" customFormat="1" ht="13.5" customHeight="1" outlineLevel="1" thickBot="1">
      <c r="A109" s="508" t="s">
        <v>94</v>
      </c>
      <c r="B109" s="508"/>
      <c r="C109" s="13"/>
      <c r="D109" s="14" t="s">
        <v>14</v>
      </c>
      <c r="E109" s="14" t="s">
        <v>83</v>
      </c>
      <c r="F109" s="499">
        <v>5500000020244</v>
      </c>
      <c r="G109" s="523"/>
      <c r="H109" s="523"/>
      <c r="I109" s="524"/>
      <c r="J109" s="15" t="s">
        <v>95</v>
      </c>
      <c r="K109" s="260">
        <v>0</v>
      </c>
      <c r="L109" s="262">
        <f>K109</f>
        <v>0</v>
      </c>
      <c r="M109" s="260">
        <v>0</v>
      </c>
      <c r="N109" s="16" t="s">
        <v>41</v>
      </c>
      <c r="O109" s="16" t="s">
        <v>41</v>
      </c>
      <c r="P109" s="18"/>
      <c r="Q109" s="194">
        <f>L109-M109</f>
        <v>0</v>
      </c>
      <c r="R109" s="103">
        <f>Q109</f>
        <v>0</v>
      </c>
      <c r="S109" s="133"/>
      <c r="T109" s="133"/>
    </row>
    <row r="110" spans="1:20" s="6" customFormat="1" ht="13.5" customHeight="1" outlineLevel="1" thickBot="1">
      <c r="A110" s="508" t="s">
        <v>96</v>
      </c>
      <c r="B110" s="508"/>
      <c r="C110" s="13"/>
      <c r="D110" s="51">
        <v>955</v>
      </c>
      <c r="E110" s="52" t="s">
        <v>148</v>
      </c>
      <c r="F110" s="499">
        <v>5500000020244</v>
      </c>
      <c r="G110" s="500"/>
      <c r="H110" s="500"/>
      <c r="I110" s="501"/>
      <c r="J110" s="15">
        <v>346</v>
      </c>
      <c r="K110" s="260">
        <v>6000</v>
      </c>
      <c r="L110" s="262">
        <f>K110</f>
        <v>6000</v>
      </c>
      <c r="M110" s="260">
        <v>4323.53</v>
      </c>
      <c r="N110" s="16"/>
      <c r="O110" s="40"/>
      <c r="P110" s="17"/>
      <c r="Q110" s="194">
        <f>L110-M110</f>
        <v>1676.4700000000003</v>
      </c>
      <c r="R110" s="103">
        <f>Q110</f>
        <v>1676.4700000000003</v>
      </c>
      <c r="S110" s="133"/>
      <c r="T110" s="133"/>
    </row>
    <row r="111" spans="1:22" s="6" customFormat="1" ht="14.25" customHeight="1" outlineLevel="1" thickBot="1">
      <c r="A111" s="512" t="s">
        <v>86</v>
      </c>
      <c r="B111" s="512"/>
      <c r="C111" s="13"/>
      <c r="D111" s="14" t="s">
        <v>14</v>
      </c>
      <c r="E111" s="14" t="s">
        <v>83</v>
      </c>
      <c r="F111" s="499">
        <v>5500000020247</v>
      </c>
      <c r="G111" s="523"/>
      <c r="H111" s="523"/>
      <c r="I111" s="524"/>
      <c r="J111" s="15" t="s">
        <v>87</v>
      </c>
      <c r="K111" s="260">
        <v>30000</v>
      </c>
      <c r="L111" s="262">
        <f t="shared" si="5"/>
        <v>30000</v>
      </c>
      <c r="M111" s="260">
        <v>29226.85</v>
      </c>
      <c r="N111" s="16" t="s">
        <v>41</v>
      </c>
      <c r="O111" s="16" t="s">
        <v>41</v>
      </c>
      <c r="P111" s="18"/>
      <c r="Q111" s="194">
        <f t="shared" si="2"/>
        <v>773.1500000000015</v>
      </c>
      <c r="R111" s="103">
        <f t="shared" si="3"/>
        <v>773.1500000000015</v>
      </c>
      <c r="S111" s="133"/>
      <c r="T111" s="133"/>
      <c r="V111" s="6" t="s">
        <v>153</v>
      </c>
    </row>
    <row r="112" spans="1:20" s="6" customFormat="1" ht="14.25" customHeight="1" hidden="1" outlineLevel="1" thickBot="1">
      <c r="A112" s="512" t="s">
        <v>92</v>
      </c>
      <c r="B112" s="512"/>
      <c r="C112" s="13"/>
      <c r="D112" s="14" t="s">
        <v>14</v>
      </c>
      <c r="E112" s="14" t="s">
        <v>83</v>
      </c>
      <c r="F112" s="499">
        <v>5500000020244</v>
      </c>
      <c r="G112" s="523"/>
      <c r="H112" s="523"/>
      <c r="I112" s="524"/>
      <c r="J112" s="15" t="s">
        <v>93</v>
      </c>
      <c r="K112" s="260"/>
      <c r="L112" s="262">
        <f t="shared" si="5"/>
        <v>0</v>
      </c>
      <c r="M112" s="260"/>
      <c r="N112" s="16" t="s">
        <v>41</v>
      </c>
      <c r="O112" s="16" t="s">
        <v>41</v>
      </c>
      <c r="P112" s="18"/>
      <c r="Q112" s="194">
        <f t="shared" si="2"/>
        <v>0</v>
      </c>
      <c r="R112" s="103">
        <f t="shared" si="3"/>
        <v>0</v>
      </c>
      <c r="S112" s="133"/>
      <c r="T112" s="133"/>
    </row>
    <row r="113" spans="1:20" s="6" customFormat="1" ht="14.25" customHeight="1" outlineLevel="1" thickBot="1">
      <c r="A113" s="512" t="s">
        <v>92</v>
      </c>
      <c r="B113" s="512"/>
      <c r="C113" s="13"/>
      <c r="D113" s="165">
        <v>955</v>
      </c>
      <c r="E113" s="165" t="s">
        <v>148</v>
      </c>
      <c r="F113" s="499">
        <v>5500000020852</v>
      </c>
      <c r="G113" s="500"/>
      <c r="H113" s="500"/>
      <c r="I113" s="501"/>
      <c r="J113" s="15">
        <v>291</v>
      </c>
      <c r="K113" s="260">
        <v>0</v>
      </c>
      <c r="L113" s="262">
        <f t="shared" si="5"/>
        <v>0</v>
      </c>
      <c r="M113" s="260">
        <v>0</v>
      </c>
      <c r="N113" s="16"/>
      <c r="O113" s="16"/>
      <c r="P113" s="18"/>
      <c r="Q113" s="194">
        <f t="shared" si="2"/>
        <v>0</v>
      </c>
      <c r="R113" s="103">
        <f t="shared" si="3"/>
        <v>0</v>
      </c>
      <c r="S113" s="133"/>
      <c r="T113" s="133"/>
    </row>
    <row r="114" spans="1:20" s="6" customFormat="1" ht="14.25" customHeight="1" outlineLevel="1" thickBot="1">
      <c r="A114" s="512" t="s">
        <v>92</v>
      </c>
      <c r="B114" s="512"/>
      <c r="C114" s="13"/>
      <c r="D114" s="190">
        <v>955</v>
      </c>
      <c r="E114" s="190" t="s">
        <v>148</v>
      </c>
      <c r="F114" s="499">
        <v>5500000020853</v>
      </c>
      <c r="G114" s="521"/>
      <c r="H114" s="521"/>
      <c r="I114" s="522"/>
      <c r="J114" s="15">
        <v>291</v>
      </c>
      <c r="K114" s="260">
        <v>0</v>
      </c>
      <c r="L114" s="262">
        <f t="shared" si="5"/>
        <v>0</v>
      </c>
      <c r="M114" s="260">
        <v>0</v>
      </c>
      <c r="N114" s="16"/>
      <c r="O114" s="16"/>
      <c r="P114" s="18"/>
      <c r="Q114" s="194">
        <f t="shared" si="2"/>
        <v>0</v>
      </c>
      <c r="R114" s="103">
        <f t="shared" si="3"/>
        <v>0</v>
      </c>
      <c r="S114" s="133"/>
      <c r="T114" s="133"/>
    </row>
    <row r="115" spans="1:20" s="6" customFormat="1" ht="14.25" customHeight="1" outlineLevel="1" thickBot="1">
      <c r="A115" s="512" t="s">
        <v>92</v>
      </c>
      <c r="B115" s="512"/>
      <c r="C115" s="13"/>
      <c r="D115" s="233">
        <v>955</v>
      </c>
      <c r="E115" s="233" t="s">
        <v>148</v>
      </c>
      <c r="F115" s="499">
        <v>5500000020853</v>
      </c>
      <c r="G115" s="521"/>
      <c r="H115" s="521"/>
      <c r="I115" s="522"/>
      <c r="J115" s="15">
        <v>292</v>
      </c>
      <c r="K115" s="260">
        <v>50000</v>
      </c>
      <c r="L115" s="262">
        <f>K115</f>
        <v>50000</v>
      </c>
      <c r="M115" s="260">
        <v>50000</v>
      </c>
      <c r="N115" s="16"/>
      <c r="O115" s="16"/>
      <c r="P115" s="18"/>
      <c r="Q115" s="194">
        <f>L115-M115</f>
        <v>0</v>
      </c>
      <c r="R115" s="103">
        <f>Q115</f>
        <v>0</v>
      </c>
      <c r="S115" s="133"/>
      <c r="T115" s="133"/>
    </row>
    <row r="116" spans="1:20" s="6" customFormat="1" ht="14.25" customHeight="1" outlineLevel="1" thickBot="1">
      <c r="A116" s="508" t="s">
        <v>94</v>
      </c>
      <c r="B116" s="508"/>
      <c r="C116" s="276">
        <v>909</v>
      </c>
      <c r="D116" s="224">
        <v>955</v>
      </c>
      <c r="E116" s="224" t="s">
        <v>148</v>
      </c>
      <c r="F116" s="499">
        <v>9900070010244</v>
      </c>
      <c r="G116" s="521"/>
      <c r="H116" s="521"/>
      <c r="I116" s="522"/>
      <c r="J116" s="15">
        <v>346</v>
      </c>
      <c r="K116" s="260">
        <v>6400</v>
      </c>
      <c r="L116" s="262">
        <f>K116</f>
        <v>6400</v>
      </c>
      <c r="M116" s="260">
        <v>6400</v>
      </c>
      <c r="N116" s="16"/>
      <c r="O116" s="16"/>
      <c r="P116" s="18"/>
      <c r="Q116" s="194">
        <f>L116-M116</f>
        <v>0</v>
      </c>
      <c r="R116" s="103">
        <f>Q116</f>
        <v>0</v>
      </c>
      <c r="S116" s="133"/>
      <c r="T116" s="133"/>
    </row>
    <row r="117" spans="1:20" s="6" customFormat="1" ht="14.25" customHeight="1" hidden="1" outlineLevel="1" thickBot="1">
      <c r="A117" s="507" t="s">
        <v>181</v>
      </c>
      <c r="B117" s="508"/>
      <c r="C117" s="13"/>
      <c r="D117" s="14" t="s">
        <v>14</v>
      </c>
      <c r="E117" s="14" t="s">
        <v>83</v>
      </c>
      <c r="F117" s="516"/>
      <c r="G117" s="500"/>
      <c r="H117" s="500"/>
      <c r="I117" s="501"/>
      <c r="J117" s="15" t="s">
        <v>93</v>
      </c>
      <c r="K117" s="260"/>
      <c r="L117" s="262">
        <f t="shared" si="5"/>
        <v>0</v>
      </c>
      <c r="M117" s="260"/>
      <c r="N117" s="16" t="s">
        <v>41</v>
      </c>
      <c r="O117" s="16" t="s">
        <v>41</v>
      </c>
      <c r="P117" s="18"/>
      <c r="Q117" s="194">
        <f t="shared" si="2"/>
        <v>0</v>
      </c>
      <c r="R117" s="103">
        <f t="shared" si="3"/>
        <v>0</v>
      </c>
      <c r="S117" s="133"/>
      <c r="T117" s="133"/>
    </row>
    <row r="118" spans="1:20" s="6" customFormat="1" ht="11.25" customHeight="1" hidden="1" outlineLevel="1">
      <c r="A118" s="502" t="s">
        <v>141</v>
      </c>
      <c r="B118" s="503"/>
      <c r="C118" s="13"/>
      <c r="D118" s="49">
        <v>955</v>
      </c>
      <c r="E118" s="49" t="s">
        <v>142</v>
      </c>
      <c r="F118" s="516"/>
      <c r="G118" s="500"/>
      <c r="H118" s="500"/>
      <c r="I118" s="501"/>
      <c r="J118" s="15">
        <v>290</v>
      </c>
      <c r="K118" s="260"/>
      <c r="L118" s="262">
        <f aca="true" t="shared" si="6" ref="L118:L167">K118</f>
        <v>0</v>
      </c>
      <c r="M118" s="266"/>
      <c r="N118" s="16"/>
      <c r="O118" s="16"/>
      <c r="P118" s="18"/>
      <c r="Q118" s="194">
        <f t="shared" si="2"/>
        <v>0</v>
      </c>
      <c r="R118" s="103">
        <f t="shared" si="3"/>
        <v>0</v>
      </c>
      <c r="S118" s="133"/>
      <c r="T118" s="133"/>
    </row>
    <row r="119" spans="1:20" s="6" customFormat="1" ht="14.25" customHeight="1" hidden="1" outlineLevel="1" thickBot="1">
      <c r="A119" s="542" t="s">
        <v>218</v>
      </c>
      <c r="B119" s="543"/>
      <c r="C119" s="73"/>
      <c r="D119" s="62">
        <v>955</v>
      </c>
      <c r="E119" s="62" t="s">
        <v>142</v>
      </c>
      <c r="F119" s="526">
        <v>5500007070244</v>
      </c>
      <c r="G119" s="527"/>
      <c r="H119" s="527"/>
      <c r="I119" s="528"/>
      <c r="J119" s="63">
        <v>290</v>
      </c>
      <c r="K119" s="267"/>
      <c r="L119" s="264">
        <f>K119</f>
        <v>0</v>
      </c>
      <c r="M119" s="266"/>
      <c r="N119" s="16"/>
      <c r="O119" s="16"/>
      <c r="P119" s="18"/>
      <c r="Q119" s="194">
        <f t="shared" si="2"/>
        <v>0</v>
      </c>
      <c r="R119" s="103">
        <f t="shared" si="3"/>
        <v>0</v>
      </c>
      <c r="S119" s="133"/>
      <c r="T119" s="133"/>
    </row>
    <row r="120" spans="1:20" s="6" customFormat="1" ht="14.25" customHeight="1" hidden="1" outlineLevel="1" thickBot="1">
      <c r="A120" s="508" t="s">
        <v>98</v>
      </c>
      <c r="B120" s="508"/>
      <c r="C120" s="73"/>
      <c r="D120" s="214">
        <v>955</v>
      </c>
      <c r="E120" s="214" t="s">
        <v>142</v>
      </c>
      <c r="F120" s="499"/>
      <c r="G120" s="521"/>
      <c r="H120" s="521"/>
      <c r="I120" s="522"/>
      <c r="J120" s="32"/>
      <c r="K120" s="260"/>
      <c r="L120" s="262"/>
      <c r="M120" s="268"/>
      <c r="N120" s="16"/>
      <c r="O120" s="16"/>
      <c r="P120" s="18"/>
      <c r="Q120" s="194">
        <f t="shared" si="2"/>
        <v>0</v>
      </c>
      <c r="R120" s="103"/>
      <c r="S120" s="133"/>
      <c r="T120" s="133"/>
    </row>
    <row r="121" spans="1:20" s="6" customFormat="1" ht="12.75" outlineLevel="1" thickBot="1">
      <c r="A121" s="508" t="s">
        <v>250</v>
      </c>
      <c r="B121" s="508"/>
      <c r="C121" s="73"/>
      <c r="D121" s="217">
        <v>955</v>
      </c>
      <c r="E121" s="217" t="s">
        <v>224</v>
      </c>
      <c r="F121" s="499">
        <v>5500000017540</v>
      </c>
      <c r="G121" s="521"/>
      <c r="H121" s="521"/>
      <c r="I121" s="522"/>
      <c r="J121" s="32">
        <v>251</v>
      </c>
      <c r="K121" s="260">
        <v>51721</v>
      </c>
      <c r="L121" s="262">
        <f>K121</f>
        <v>51721</v>
      </c>
      <c r="M121" s="268">
        <v>51721</v>
      </c>
      <c r="N121" s="16"/>
      <c r="O121" s="16"/>
      <c r="P121" s="18"/>
      <c r="Q121" s="194">
        <f t="shared" si="2"/>
        <v>0</v>
      </c>
      <c r="R121" s="103">
        <f>Q121</f>
        <v>0</v>
      </c>
      <c r="S121" s="133"/>
      <c r="T121" s="133"/>
    </row>
    <row r="122" spans="1:22" s="6" customFormat="1" ht="11.25" outlineLevel="1">
      <c r="A122" s="736" t="s">
        <v>218</v>
      </c>
      <c r="B122" s="737"/>
      <c r="C122" s="326"/>
      <c r="D122" s="243">
        <v>955</v>
      </c>
      <c r="E122" s="243" t="s">
        <v>142</v>
      </c>
      <c r="F122" s="513">
        <v>5500007070880</v>
      </c>
      <c r="G122" s="559"/>
      <c r="H122" s="559"/>
      <c r="I122" s="560"/>
      <c r="J122" s="327">
        <v>297</v>
      </c>
      <c r="K122" s="401">
        <v>268814</v>
      </c>
      <c r="L122" s="402">
        <v>268814</v>
      </c>
      <c r="M122" s="401">
        <v>268814</v>
      </c>
      <c r="N122" s="291"/>
      <c r="O122" s="291"/>
      <c r="P122" s="292"/>
      <c r="Q122" s="293">
        <f>K122-M122</f>
        <v>0</v>
      </c>
      <c r="R122" s="294">
        <f>Q122</f>
        <v>0</v>
      </c>
      <c r="S122" s="133"/>
      <c r="T122" s="133"/>
      <c r="V122" s="6" t="s">
        <v>153</v>
      </c>
    </row>
    <row r="123" spans="1:20" s="6" customFormat="1" ht="12" outlineLevel="1">
      <c r="A123" s="412"/>
      <c r="B123" s="413"/>
      <c r="C123" s="334"/>
      <c r="D123" s="335"/>
      <c r="E123" s="335"/>
      <c r="F123" s="352"/>
      <c r="G123" s="352"/>
      <c r="H123" s="352"/>
      <c r="I123" s="352"/>
      <c r="J123" s="335"/>
      <c r="K123" s="411"/>
      <c r="L123" s="411"/>
      <c r="M123" s="414"/>
      <c r="N123" s="321"/>
      <c r="O123" s="321"/>
      <c r="P123" s="321"/>
      <c r="Q123" s="322"/>
      <c r="R123" s="323"/>
      <c r="S123" s="133"/>
      <c r="T123" s="133"/>
    </row>
    <row r="124" spans="1:22" s="6" customFormat="1" ht="12.75" outlineLevel="1" thickBot="1">
      <c r="A124" s="678" t="s">
        <v>176</v>
      </c>
      <c r="B124" s="679"/>
      <c r="C124" s="26"/>
      <c r="D124" s="223" t="s">
        <v>14</v>
      </c>
      <c r="E124" s="223" t="s">
        <v>100</v>
      </c>
      <c r="F124" s="525">
        <v>9900000010</v>
      </c>
      <c r="G124" s="510"/>
      <c r="H124" s="510"/>
      <c r="I124" s="511"/>
      <c r="J124" s="31"/>
      <c r="K124" s="406">
        <f>K125</f>
        <v>1291960</v>
      </c>
      <c r="L124" s="263">
        <f t="shared" si="6"/>
        <v>1291960</v>
      </c>
      <c r="M124" s="406">
        <f>M125</f>
        <v>0</v>
      </c>
      <c r="N124" s="297"/>
      <c r="O124" s="297"/>
      <c r="P124" s="351"/>
      <c r="Q124" s="299">
        <f t="shared" si="2"/>
        <v>1291960</v>
      </c>
      <c r="R124" s="300">
        <f t="shared" si="3"/>
        <v>1291960</v>
      </c>
      <c r="S124" s="133"/>
      <c r="T124" s="133"/>
      <c r="V124" s="41" t="s">
        <v>153</v>
      </c>
    </row>
    <row r="125" spans="1:20" s="6" customFormat="1" ht="11.25" outlineLevel="1">
      <c r="A125" s="705" t="s">
        <v>92</v>
      </c>
      <c r="B125" s="706"/>
      <c r="C125" s="286"/>
      <c r="D125" s="287" t="s">
        <v>14</v>
      </c>
      <c r="E125" s="287" t="s">
        <v>100</v>
      </c>
      <c r="F125" s="513">
        <v>9900000010870</v>
      </c>
      <c r="G125" s="565"/>
      <c r="H125" s="565"/>
      <c r="I125" s="566"/>
      <c r="J125" s="288">
        <v>200</v>
      </c>
      <c r="K125" s="415">
        <v>1291960</v>
      </c>
      <c r="L125" s="402">
        <f t="shared" si="6"/>
        <v>1291960</v>
      </c>
      <c r="M125" s="401">
        <v>0</v>
      </c>
      <c r="N125" s="291" t="s">
        <v>41</v>
      </c>
      <c r="O125" s="291" t="s">
        <v>41</v>
      </c>
      <c r="P125" s="292"/>
      <c r="Q125" s="293">
        <f t="shared" si="2"/>
        <v>1291960</v>
      </c>
      <c r="R125" s="294">
        <f t="shared" si="3"/>
        <v>1291960</v>
      </c>
      <c r="S125" s="133"/>
      <c r="T125" s="133"/>
    </row>
    <row r="126" spans="1:20" s="6" customFormat="1" ht="11.25" outlineLevel="1">
      <c r="A126" s="344"/>
      <c r="B126" s="316"/>
      <c r="C126" s="345"/>
      <c r="D126" s="305"/>
      <c r="E126" s="305"/>
      <c r="F126" s="352"/>
      <c r="G126" s="335"/>
      <c r="H126" s="335"/>
      <c r="I126" s="335"/>
      <c r="J126" s="305"/>
      <c r="K126" s="416"/>
      <c r="L126" s="411"/>
      <c r="M126" s="411"/>
      <c r="N126" s="321"/>
      <c r="O126" s="321"/>
      <c r="P126" s="321"/>
      <c r="Q126" s="322"/>
      <c r="R126" s="323"/>
      <c r="S126" s="133"/>
      <c r="T126" s="133"/>
    </row>
    <row r="127" spans="1:20" s="77" customFormat="1" ht="12.75" outlineLevel="1" thickBot="1">
      <c r="A127" s="678" t="s">
        <v>177</v>
      </c>
      <c r="B127" s="679"/>
      <c r="C127" s="252"/>
      <c r="D127" s="223" t="s">
        <v>14</v>
      </c>
      <c r="E127" s="223" t="s">
        <v>101</v>
      </c>
      <c r="F127" s="525">
        <v>5500000050</v>
      </c>
      <c r="G127" s="510"/>
      <c r="H127" s="510"/>
      <c r="I127" s="511"/>
      <c r="J127" s="330"/>
      <c r="K127" s="331">
        <f>K128+K130+K131+K132</f>
        <v>1410000</v>
      </c>
      <c r="L127" s="270">
        <f t="shared" si="6"/>
        <v>1410000</v>
      </c>
      <c r="M127" s="332">
        <f>M128+M130+M131+M132</f>
        <v>1393091.41</v>
      </c>
      <c r="N127" s="313" t="s">
        <v>153</v>
      </c>
      <c r="O127" s="313"/>
      <c r="P127" s="314"/>
      <c r="Q127" s="299">
        <f t="shared" si="2"/>
        <v>16908.590000000084</v>
      </c>
      <c r="R127" s="300">
        <f t="shared" si="3"/>
        <v>16908.590000000084</v>
      </c>
      <c r="S127" s="140"/>
      <c r="T127" s="140"/>
    </row>
    <row r="128" spans="1:20" s="6" customFormat="1" ht="14.25" customHeight="1" outlineLevel="1" thickBot="1">
      <c r="A128" s="508" t="s">
        <v>90</v>
      </c>
      <c r="B128" s="508"/>
      <c r="C128" s="13"/>
      <c r="D128" s="14" t="s">
        <v>14</v>
      </c>
      <c r="E128" s="14" t="s">
        <v>101</v>
      </c>
      <c r="F128" s="499">
        <v>5500000050244</v>
      </c>
      <c r="G128" s="500"/>
      <c r="H128" s="500"/>
      <c r="I128" s="501"/>
      <c r="J128" s="15" t="s">
        <v>91</v>
      </c>
      <c r="K128" s="271">
        <v>1400000</v>
      </c>
      <c r="L128" s="272">
        <f t="shared" si="6"/>
        <v>1400000</v>
      </c>
      <c r="M128" s="273">
        <v>1389977.41</v>
      </c>
      <c r="N128" s="16" t="s">
        <v>41</v>
      </c>
      <c r="O128" s="16" t="s">
        <v>41</v>
      </c>
      <c r="P128" s="18"/>
      <c r="Q128" s="194">
        <f t="shared" si="2"/>
        <v>10022.590000000084</v>
      </c>
      <c r="R128" s="103">
        <f t="shared" si="3"/>
        <v>10022.590000000084</v>
      </c>
      <c r="S128" s="133"/>
      <c r="T128" s="133"/>
    </row>
    <row r="129" spans="1:20" s="6" customFormat="1" ht="14.25" customHeight="1" hidden="1" outlineLevel="1" thickBot="1">
      <c r="A129" s="508" t="s">
        <v>92</v>
      </c>
      <c r="B129" s="508"/>
      <c r="C129" s="13"/>
      <c r="D129" s="182">
        <v>955</v>
      </c>
      <c r="E129" s="182" t="s">
        <v>215</v>
      </c>
      <c r="F129" s="499">
        <v>5500000050853</v>
      </c>
      <c r="G129" s="521"/>
      <c r="H129" s="521"/>
      <c r="I129" s="522"/>
      <c r="J129" s="15">
        <v>290</v>
      </c>
      <c r="K129" s="273"/>
      <c r="L129" s="272">
        <f t="shared" si="6"/>
        <v>0</v>
      </c>
      <c r="M129" s="273">
        <v>3067.5</v>
      </c>
      <c r="N129" s="16"/>
      <c r="O129" s="16"/>
      <c r="P129" s="18"/>
      <c r="Q129" s="194">
        <f t="shared" si="2"/>
        <v>-3067.5</v>
      </c>
      <c r="R129" s="103">
        <f t="shared" si="3"/>
        <v>-3067.5</v>
      </c>
      <c r="S129" s="133"/>
      <c r="T129" s="133"/>
    </row>
    <row r="130" spans="1:20" s="6" customFormat="1" ht="14.25" customHeight="1" outlineLevel="1" thickBot="1">
      <c r="A130" s="508" t="s">
        <v>92</v>
      </c>
      <c r="B130" s="508"/>
      <c r="C130" s="13"/>
      <c r="D130" s="14" t="s">
        <v>14</v>
      </c>
      <c r="E130" s="14" t="s">
        <v>101</v>
      </c>
      <c r="F130" s="499">
        <v>5500000050350</v>
      </c>
      <c r="G130" s="500"/>
      <c r="H130" s="500"/>
      <c r="I130" s="501"/>
      <c r="J130" s="15">
        <v>296</v>
      </c>
      <c r="K130" s="271">
        <v>6886</v>
      </c>
      <c r="L130" s="272">
        <f t="shared" si="6"/>
        <v>6886</v>
      </c>
      <c r="M130" s="273">
        <v>0</v>
      </c>
      <c r="N130" s="16" t="s">
        <v>41</v>
      </c>
      <c r="O130" s="16" t="s">
        <v>41</v>
      </c>
      <c r="P130" s="17"/>
      <c r="Q130" s="194">
        <f t="shared" si="2"/>
        <v>6886</v>
      </c>
      <c r="R130" s="103">
        <f t="shared" si="3"/>
        <v>6886</v>
      </c>
      <c r="S130" s="133"/>
      <c r="T130" s="133"/>
    </row>
    <row r="131" spans="1:20" s="6" customFormat="1" ht="14.25" customHeight="1" outlineLevel="1" thickBot="1">
      <c r="A131" s="508" t="s">
        <v>96</v>
      </c>
      <c r="B131" s="508"/>
      <c r="C131" s="13"/>
      <c r="D131" s="209">
        <v>955</v>
      </c>
      <c r="E131" s="209" t="s">
        <v>215</v>
      </c>
      <c r="F131" s="499">
        <v>5500000050244</v>
      </c>
      <c r="G131" s="500"/>
      <c r="H131" s="500"/>
      <c r="I131" s="501"/>
      <c r="J131" s="15">
        <v>346</v>
      </c>
      <c r="K131" s="271">
        <v>0</v>
      </c>
      <c r="L131" s="272">
        <f>K131</f>
        <v>0</v>
      </c>
      <c r="M131" s="273">
        <v>0</v>
      </c>
      <c r="N131" s="16"/>
      <c r="O131" s="16"/>
      <c r="P131" s="17"/>
      <c r="Q131" s="194">
        <f t="shared" si="2"/>
        <v>0</v>
      </c>
      <c r="R131" s="103">
        <f t="shared" si="3"/>
        <v>0</v>
      </c>
      <c r="S131" s="133"/>
      <c r="T131" s="133"/>
    </row>
    <row r="132" spans="1:20" s="6" customFormat="1" ht="14.25" customHeight="1" outlineLevel="1">
      <c r="A132" s="705" t="s">
        <v>238</v>
      </c>
      <c r="B132" s="706"/>
      <c r="C132" s="286"/>
      <c r="D132" s="287">
        <v>955</v>
      </c>
      <c r="E132" s="287" t="s">
        <v>215</v>
      </c>
      <c r="F132" s="513">
        <v>5500000050853</v>
      </c>
      <c r="G132" s="514"/>
      <c r="H132" s="514"/>
      <c r="I132" s="515"/>
      <c r="J132" s="288">
        <v>297</v>
      </c>
      <c r="K132" s="379">
        <v>3114</v>
      </c>
      <c r="L132" s="290">
        <f>K132</f>
        <v>3114</v>
      </c>
      <c r="M132" s="289">
        <v>3114</v>
      </c>
      <c r="N132" s="291"/>
      <c r="O132" s="291"/>
      <c r="P132" s="350"/>
      <c r="Q132" s="293">
        <f t="shared" si="2"/>
        <v>0</v>
      </c>
      <c r="R132" s="294"/>
      <c r="S132" s="133"/>
      <c r="T132" s="133"/>
    </row>
    <row r="133" spans="1:20" s="6" customFormat="1" ht="11.25" outlineLevel="1">
      <c r="A133" s="344"/>
      <c r="B133" s="316"/>
      <c r="C133" s="345"/>
      <c r="D133" s="305"/>
      <c r="E133" s="305"/>
      <c r="F133" s="352"/>
      <c r="G133" s="305"/>
      <c r="H133" s="305"/>
      <c r="I133" s="305"/>
      <c r="J133" s="305"/>
      <c r="K133" s="380"/>
      <c r="L133" s="336"/>
      <c r="M133" s="336"/>
      <c r="N133" s="321"/>
      <c r="O133" s="321"/>
      <c r="P133" s="353"/>
      <c r="Q133" s="322"/>
      <c r="R133" s="323"/>
      <c r="S133" s="133"/>
      <c r="T133" s="133"/>
    </row>
    <row r="134" spans="1:20" s="6" customFormat="1" ht="14.25" customHeight="1" outlineLevel="1" thickBot="1">
      <c r="A134" s="678" t="s">
        <v>178</v>
      </c>
      <c r="B134" s="679"/>
      <c r="C134" s="26" t="s">
        <v>153</v>
      </c>
      <c r="D134" s="223" t="s">
        <v>14</v>
      </c>
      <c r="E134" s="223" t="s">
        <v>102</v>
      </c>
      <c r="F134" s="555">
        <v>9900051180</v>
      </c>
      <c r="G134" s="556"/>
      <c r="H134" s="556"/>
      <c r="I134" s="557"/>
      <c r="J134" s="31"/>
      <c r="K134" s="331">
        <f>K135+K136+K137+K138+K139</f>
        <v>142700</v>
      </c>
      <c r="L134" s="270">
        <f t="shared" si="6"/>
        <v>142700</v>
      </c>
      <c r="M134" s="332">
        <f>M135+M136+M137+M138+M139</f>
        <v>142700</v>
      </c>
      <c r="N134" s="297"/>
      <c r="O134" s="297"/>
      <c r="P134" s="298"/>
      <c r="Q134" s="299">
        <f t="shared" si="2"/>
        <v>0</v>
      </c>
      <c r="R134" s="300">
        <f t="shared" si="3"/>
        <v>0</v>
      </c>
      <c r="S134" s="133"/>
      <c r="T134" s="133"/>
    </row>
    <row r="135" spans="1:20" s="6" customFormat="1" ht="15" customHeight="1" outlineLevel="1" thickBot="1">
      <c r="A135" s="508" t="s">
        <v>78</v>
      </c>
      <c r="B135" s="508"/>
      <c r="C135" s="276">
        <v>365</v>
      </c>
      <c r="D135" s="14" t="s">
        <v>14</v>
      </c>
      <c r="E135" s="14" t="s">
        <v>102</v>
      </c>
      <c r="F135" s="499">
        <v>9900051180121</v>
      </c>
      <c r="G135" s="523"/>
      <c r="H135" s="523"/>
      <c r="I135" s="524"/>
      <c r="J135" s="15" t="s">
        <v>80</v>
      </c>
      <c r="K135" s="271">
        <v>109492.38</v>
      </c>
      <c r="L135" s="272">
        <f t="shared" si="6"/>
        <v>109492.38</v>
      </c>
      <c r="M135" s="273">
        <v>109492.38</v>
      </c>
      <c r="N135" s="16" t="s">
        <v>41</v>
      </c>
      <c r="O135" s="40"/>
      <c r="P135" s="18"/>
      <c r="Q135" s="194">
        <f t="shared" si="2"/>
        <v>0</v>
      </c>
      <c r="R135" s="103">
        <f t="shared" si="3"/>
        <v>0</v>
      </c>
      <c r="S135" s="133"/>
      <c r="T135" s="133"/>
    </row>
    <row r="136" spans="1:20" s="6" customFormat="1" ht="15.75" customHeight="1" outlineLevel="1" thickBot="1">
      <c r="A136" s="508" t="s">
        <v>81</v>
      </c>
      <c r="B136" s="508"/>
      <c r="C136" s="276">
        <v>365</v>
      </c>
      <c r="D136" s="14" t="s">
        <v>14</v>
      </c>
      <c r="E136" s="14" t="s">
        <v>102</v>
      </c>
      <c r="F136" s="499">
        <v>9900051180129</v>
      </c>
      <c r="G136" s="523"/>
      <c r="H136" s="523"/>
      <c r="I136" s="524"/>
      <c r="J136" s="15" t="s">
        <v>82</v>
      </c>
      <c r="K136" s="271">
        <v>33207.62</v>
      </c>
      <c r="L136" s="272">
        <f t="shared" si="6"/>
        <v>33207.62</v>
      </c>
      <c r="M136" s="273">
        <v>33207.62</v>
      </c>
      <c r="N136" s="16" t="s">
        <v>41</v>
      </c>
      <c r="O136" s="40"/>
      <c r="P136" s="18"/>
      <c r="Q136" s="194">
        <f t="shared" si="2"/>
        <v>0</v>
      </c>
      <c r="R136" s="103">
        <f t="shared" si="3"/>
        <v>0</v>
      </c>
      <c r="S136" s="133"/>
      <c r="T136" s="133"/>
    </row>
    <row r="137" spans="1:20" s="6" customFormat="1" ht="15.75" customHeight="1" outlineLevel="1" thickBot="1">
      <c r="A137" s="507" t="s">
        <v>84</v>
      </c>
      <c r="B137" s="508"/>
      <c r="C137" s="13"/>
      <c r="D137" s="38">
        <v>955</v>
      </c>
      <c r="E137" s="38" t="s">
        <v>136</v>
      </c>
      <c r="F137" s="499">
        <v>9900051180121</v>
      </c>
      <c r="G137" s="523"/>
      <c r="H137" s="523"/>
      <c r="I137" s="524"/>
      <c r="J137" s="15">
        <v>266</v>
      </c>
      <c r="K137" s="271">
        <v>0</v>
      </c>
      <c r="L137" s="272">
        <f t="shared" si="6"/>
        <v>0</v>
      </c>
      <c r="M137" s="273">
        <v>0</v>
      </c>
      <c r="N137" s="16"/>
      <c r="O137" s="40"/>
      <c r="P137" s="18"/>
      <c r="Q137" s="194">
        <f t="shared" si="2"/>
        <v>0</v>
      </c>
      <c r="R137" s="103">
        <f t="shared" si="3"/>
        <v>0</v>
      </c>
      <c r="S137" s="133"/>
      <c r="T137" s="133"/>
    </row>
    <row r="138" spans="1:20" s="6" customFormat="1" ht="15" customHeight="1" outlineLevel="1" thickBot="1">
      <c r="A138" s="507" t="s">
        <v>159</v>
      </c>
      <c r="B138" s="508"/>
      <c r="C138" s="13"/>
      <c r="D138" s="14" t="s">
        <v>14</v>
      </c>
      <c r="E138" s="14" t="s">
        <v>102</v>
      </c>
      <c r="F138" s="499">
        <v>9900051180244</v>
      </c>
      <c r="G138" s="523"/>
      <c r="H138" s="523"/>
      <c r="I138" s="524"/>
      <c r="J138" s="15">
        <v>226</v>
      </c>
      <c r="K138" s="271">
        <v>0</v>
      </c>
      <c r="L138" s="272">
        <f t="shared" si="6"/>
        <v>0</v>
      </c>
      <c r="M138" s="273">
        <v>0</v>
      </c>
      <c r="N138" s="16" t="s">
        <v>41</v>
      </c>
      <c r="O138" s="40"/>
      <c r="P138" s="18"/>
      <c r="Q138" s="194">
        <f t="shared" si="2"/>
        <v>0</v>
      </c>
      <c r="R138" s="103">
        <f t="shared" si="3"/>
        <v>0</v>
      </c>
      <c r="S138" s="133"/>
      <c r="T138" s="133"/>
    </row>
    <row r="139" spans="1:20" s="6" customFormat="1" ht="15" customHeight="1" outlineLevel="1">
      <c r="A139" s="508" t="s">
        <v>96</v>
      </c>
      <c r="B139" s="508"/>
      <c r="C139" s="13"/>
      <c r="D139" s="59">
        <v>955</v>
      </c>
      <c r="E139" s="60" t="s">
        <v>136</v>
      </c>
      <c r="F139" s="499">
        <v>9900051180244</v>
      </c>
      <c r="G139" s="523"/>
      <c r="H139" s="523"/>
      <c r="I139" s="524"/>
      <c r="J139" s="15">
        <v>346</v>
      </c>
      <c r="K139" s="271">
        <v>0</v>
      </c>
      <c r="L139" s="272">
        <f t="shared" si="6"/>
        <v>0</v>
      </c>
      <c r="M139" s="273">
        <v>0</v>
      </c>
      <c r="N139" s="16"/>
      <c r="O139" s="40"/>
      <c r="P139" s="18"/>
      <c r="Q139" s="194">
        <f t="shared" si="2"/>
        <v>0</v>
      </c>
      <c r="R139" s="103">
        <f t="shared" si="3"/>
        <v>0</v>
      </c>
      <c r="S139" s="133"/>
      <c r="T139" s="133"/>
    </row>
    <row r="140" spans="1:20" s="6" customFormat="1" ht="16.5" customHeight="1" hidden="1" outlineLevel="1" thickBot="1">
      <c r="A140" s="681" t="s">
        <v>179</v>
      </c>
      <c r="B140" s="682"/>
      <c r="C140" s="13"/>
      <c r="D140" s="62" t="s">
        <v>14</v>
      </c>
      <c r="E140" s="62" t="s">
        <v>103</v>
      </c>
      <c r="F140" s="561">
        <v>5500000060</v>
      </c>
      <c r="G140" s="527"/>
      <c r="H140" s="527"/>
      <c r="I140" s="528"/>
      <c r="J140" s="15"/>
      <c r="K140" s="83">
        <f>K141+K142</f>
        <v>0</v>
      </c>
      <c r="L140" s="93">
        <f t="shared" si="6"/>
        <v>0</v>
      </c>
      <c r="M140" s="121">
        <f>M141+M142</f>
        <v>0</v>
      </c>
      <c r="N140" s="16"/>
      <c r="O140" s="40"/>
      <c r="P140" s="18"/>
      <c r="Q140" s="194">
        <f t="shared" si="2"/>
        <v>0</v>
      </c>
      <c r="R140" s="103">
        <f t="shared" si="3"/>
        <v>0</v>
      </c>
      <c r="S140" s="133"/>
      <c r="T140" s="133"/>
    </row>
    <row r="141" spans="1:20" s="6" customFormat="1" ht="15.75" customHeight="1" hidden="1" outlineLevel="1" thickBot="1">
      <c r="A141" s="677" t="s">
        <v>90</v>
      </c>
      <c r="B141" s="677"/>
      <c r="C141" s="13"/>
      <c r="D141" s="14" t="s">
        <v>14</v>
      </c>
      <c r="E141" s="14" t="s">
        <v>103</v>
      </c>
      <c r="F141" s="499">
        <v>5500000060244</v>
      </c>
      <c r="G141" s="500"/>
      <c r="H141" s="500"/>
      <c r="I141" s="501"/>
      <c r="J141" s="15" t="s">
        <v>91</v>
      </c>
      <c r="K141" s="65">
        <v>0</v>
      </c>
      <c r="L141" s="94">
        <f t="shared" si="6"/>
        <v>0</v>
      </c>
      <c r="M141" s="68">
        <v>0</v>
      </c>
      <c r="N141" s="16" t="s">
        <v>41</v>
      </c>
      <c r="O141" s="16" t="s">
        <v>41</v>
      </c>
      <c r="P141" s="17"/>
      <c r="Q141" s="194">
        <f t="shared" si="2"/>
        <v>0</v>
      </c>
      <c r="R141" s="103">
        <f t="shared" si="3"/>
        <v>0</v>
      </c>
      <c r="S141" s="133"/>
      <c r="T141" s="133"/>
    </row>
    <row r="142" spans="1:20" s="6" customFormat="1" ht="15.75" customHeight="1" hidden="1" outlineLevel="1" thickBot="1">
      <c r="A142" s="707" t="s">
        <v>96</v>
      </c>
      <c r="B142" s="707"/>
      <c r="C142" s="286"/>
      <c r="D142" s="287">
        <v>955</v>
      </c>
      <c r="E142" s="417" t="s">
        <v>103</v>
      </c>
      <c r="F142" s="513">
        <v>5500000060244</v>
      </c>
      <c r="G142" s="559"/>
      <c r="H142" s="559"/>
      <c r="I142" s="560"/>
      <c r="J142" s="288">
        <v>340</v>
      </c>
      <c r="K142" s="310">
        <v>0</v>
      </c>
      <c r="L142" s="311">
        <f t="shared" si="6"/>
        <v>0</v>
      </c>
      <c r="M142" s="418">
        <v>0</v>
      </c>
      <c r="N142" s="291"/>
      <c r="O142" s="291"/>
      <c r="P142" s="350"/>
      <c r="Q142" s="293">
        <f t="shared" si="2"/>
        <v>0</v>
      </c>
      <c r="R142" s="294"/>
      <c r="S142" s="133"/>
      <c r="T142" s="133"/>
    </row>
    <row r="143" spans="1:20" s="6" customFormat="1" ht="11.25" outlineLevel="1">
      <c r="A143" s="409"/>
      <c r="B143" s="410"/>
      <c r="C143" s="345"/>
      <c r="D143" s="305"/>
      <c r="E143" s="419"/>
      <c r="F143" s="352"/>
      <c r="G143" s="352"/>
      <c r="H143" s="352"/>
      <c r="I143" s="352"/>
      <c r="J143" s="305"/>
      <c r="K143" s="318"/>
      <c r="L143" s="319"/>
      <c r="M143" s="319"/>
      <c r="N143" s="321"/>
      <c r="O143" s="321"/>
      <c r="P143" s="353"/>
      <c r="Q143" s="322"/>
      <c r="R143" s="323"/>
      <c r="S143" s="133"/>
      <c r="T143" s="133"/>
    </row>
    <row r="144" spans="1:20" s="6" customFormat="1" ht="15.75" customHeight="1" outlineLevel="1" thickBot="1">
      <c r="A144" s="678" t="s">
        <v>180</v>
      </c>
      <c r="B144" s="679"/>
      <c r="C144" s="26"/>
      <c r="D144" s="223" t="s">
        <v>14</v>
      </c>
      <c r="E144" s="223" t="s">
        <v>104</v>
      </c>
      <c r="F144" s="555">
        <v>5500000070</v>
      </c>
      <c r="G144" s="556"/>
      <c r="H144" s="556"/>
      <c r="I144" s="557"/>
      <c r="J144" s="31"/>
      <c r="K144" s="331">
        <f>K145+K146+K149+K147+K148+K152</f>
        <v>2298331.65</v>
      </c>
      <c r="L144" s="270">
        <f>K144</f>
        <v>2298331.65</v>
      </c>
      <c r="M144" s="332">
        <f>M145+M146+M149+M147+M148+M152</f>
        <v>2274619.25</v>
      </c>
      <c r="N144" s="297"/>
      <c r="O144" s="297"/>
      <c r="P144" s="298"/>
      <c r="Q144" s="299">
        <f t="shared" si="2"/>
        <v>23712.399999999907</v>
      </c>
      <c r="R144" s="300">
        <f t="shared" si="3"/>
        <v>23712.399999999907</v>
      </c>
      <c r="S144" s="133"/>
      <c r="T144" s="133"/>
    </row>
    <row r="145" spans="1:20" s="6" customFormat="1" ht="15.75" customHeight="1" outlineLevel="1" thickBot="1">
      <c r="A145" s="508" t="s">
        <v>88</v>
      </c>
      <c r="B145" s="508"/>
      <c r="C145" s="13"/>
      <c r="D145" s="199">
        <v>955</v>
      </c>
      <c r="E145" s="199" t="s">
        <v>206</v>
      </c>
      <c r="F145" s="499">
        <v>5500000070244</v>
      </c>
      <c r="G145" s="500"/>
      <c r="H145" s="500"/>
      <c r="I145" s="501"/>
      <c r="J145" s="15">
        <v>225</v>
      </c>
      <c r="K145" s="273">
        <v>980031.65</v>
      </c>
      <c r="L145" s="272">
        <f>K145</f>
        <v>980031.65</v>
      </c>
      <c r="M145" s="275">
        <v>980031.65</v>
      </c>
      <c r="N145" s="16"/>
      <c r="O145" s="16"/>
      <c r="P145" s="17"/>
      <c r="Q145" s="194">
        <f t="shared" si="2"/>
        <v>0</v>
      </c>
      <c r="R145" s="103">
        <f t="shared" si="3"/>
        <v>0</v>
      </c>
      <c r="S145" s="133"/>
      <c r="T145" s="133"/>
    </row>
    <row r="146" spans="1:20" s="6" customFormat="1" ht="14.25" customHeight="1" outlineLevel="1" thickBot="1">
      <c r="A146" s="507" t="s">
        <v>159</v>
      </c>
      <c r="B146" s="508"/>
      <c r="C146" s="13"/>
      <c r="D146" s="14" t="s">
        <v>14</v>
      </c>
      <c r="E146" s="14" t="s">
        <v>104</v>
      </c>
      <c r="F146" s="499">
        <v>5500000070244</v>
      </c>
      <c r="G146" s="500"/>
      <c r="H146" s="500"/>
      <c r="I146" s="501"/>
      <c r="J146" s="15">
        <v>226</v>
      </c>
      <c r="K146" s="271">
        <v>1245000</v>
      </c>
      <c r="L146" s="272">
        <f t="shared" si="6"/>
        <v>1245000</v>
      </c>
      <c r="M146" s="273">
        <v>1221787.6</v>
      </c>
      <c r="N146" s="16" t="s">
        <v>41</v>
      </c>
      <c r="O146" s="16" t="s">
        <v>41</v>
      </c>
      <c r="P146" s="18"/>
      <c r="Q146" s="194">
        <f t="shared" si="2"/>
        <v>23212.399999999907</v>
      </c>
      <c r="R146" s="103">
        <f t="shared" si="3"/>
        <v>23212.399999999907</v>
      </c>
      <c r="S146" s="133"/>
      <c r="T146" s="133"/>
    </row>
    <row r="147" spans="1:20" s="6" customFormat="1" ht="14.25" customHeight="1" outlineLevel="1" thickBot="1">
      <c r="A147" s="507" t="s">
        <v>219</v>
      </c>
      <c r="B147" s="508"/>
      <c r="C147" s="13"/>
      <c r="D147" s="166">
        <v>955</v>
      </c>
      <c r="E147" s="166" t="s">
        <v>206</v>
      </c>
      <c r="F147" s="499">
        <v>5500000070244</v>
      </c>
      <c r="G147" s="500"/>
      <c r="H147" s="500"/>
      <c r="I147" s="501"/>
      <c r="J147" s="15">
        <v>310</v>
      </c>
      <c r="K147" s="271">
        <v>0</v>
      </c>
      <c r="L147" s="272">
        <f>K147</f>
        <v>0</v>
      </c>
      <c r="M147" s="273">
        <v>0</v>
      </c>
      <c r="N147" s="40"/>
      <c r="O147" s="16"/>
      <c r="P147" s="18"/>
      <c r="Q147" s="194">
        <f>L147-M147</f>
        <v>0</v>
      </c>
      <c r="R147" s="103">
        <f>Q147</f>
        <v>0</v>
      </c>
      <c r="S147" s="133"/>
      <c r="T147" s="133"/>
    </row>
    <row r="148" spans="1:20" s="6" customFormat="1" ht="14.25" customHeight="1" outlineLevel="1" thickBot="1">
      <c r="A148" s="508" t="s">
        <v>96</v>
      </c>
      <c r="B148" s="508"/>
      <c r="C148" s="13"/>
      <c r="D148" s="216">
        <v>955</v>
      </c>
      <c r="E148" s="216" t="s">
        <v>206</v>
      </c>
      <c r="F148" s="499">
        <v>5500000070244</v>
      </c>
      <c r="G148" s="521"/>
      <c r="H148" s="521"/>
      <c r="I148" s="522"/>
      <c r="J148" s="15">
        <v>346</v>
      </c>
      <c r="K148" s="271">
        <v>72800</v>
      </c>
      <c r="L148" s="272">
        <f>K148</f>
        <v>72800</v>
      </c>
      <c r="M148" s="273">
        <v>72800</v>
      </c>
      <c r="N148" s="40"/>
      <c r="O148" s="16"/>
      <c r="P148" s="18"/>
      <c r="Q148" s="194">
        <f>L148-M148</f>
        <v>0</v>
      </c>
      <c r="R148" s="103">
        <f>Q148</f>
        <v>0</v>
      </c>
      <c r="S148" s="133"/>
      <c r="T148" s="133"/>
    </row>
    <row r="149" spans="1:20" s="6" customFormat="1" ht="14.25" customHeight="1" outlineLevel="1">
      <c r="A149" s="507" t="s">
        <v>92</v>
      </c>
      <c r="B149" s="508"/>
      <c r="C149" s="13"/>
      <c r="D149" s="200">
        <v>955</v>
      </c>
      <c r="E149" s="201" t="s">
        <v>206</v>
      </c>
      <c r="F149" s="499">
        <v>5500000070350</v>
      </c>
      <c r="G149" s="500"/>
      <c r="H149" s="500"/>
      <c r="I149" s="501"/>
      <c r="J149" s="15">
        <v>296</v>
      </c>
      <c r="K149" s="271">
        <v>500</v>
      </c>
      <c r="L149" s="272">
        <f t="shared" si="6"/>
        <v>500</v>
      </c>
      <c r="M149" s="273">
        <v>0</v>
      </c>
      <c r="N149" s="16"/>
      <c r="O149" s="16"/>
      <c r="P149" s="18"/>
      <c r="Q149" s="194">
        <f t="shared" si="2"/>
        <v>500</v>
      </c>
      <c r="R149" s="103">
        <f t="shared" si="3"/>
        <v>500</v>
      </c>
      <c r="S149" s="133"/>
      <c r="T149" s="133"/>
    </row>
    <row r="150" spans="1:20" s="6" customFormat="1" ht="15" customHeight="1" hidden="1" outlineLevel="1" thickBot="1">
      <c r="A150" s="507" t="s">
        <v>92</v>
      </c>
      <c r="B150" s="508"/>
      <c r="C150" s="13"/>
      <c r="D150" s="14" t="s">
        <v>14</v>
      </c>
      <c r="E150" s="14" t="s">
        <v>104</v>
      </c>
      <c r="F150" s="499">
        <v>5500000070244</v>
      </c>
      <c r="G150" s="500"/>
      <c r="H150" s="500"/>
      <c r="I150" s="501"/>
      <c r="J150" s="15">
        <v>291</v>
      </c>
      <c r="K150" s="273"/>
      <c r="L150" s="272">
        <f>K150</f>
        <v>0</v>
      </c>
      <c r="M150" s="273">
        <v>3886</v>
      </c>
      <c r="N150" s="40" t="s">
        <v>160</v>
      </c>
      <c r="O150" s="16" t="s">
        <v>41</v>
      </c>
      <c r="P150" s="18"/>
      <c r="Q150" s="194">
        <f t="shared" si="2"/>
        <v>-3886</v>
      </c>
      <c r="R150" s="103">
        <f t="shared" si="3"/>
        <v>-3886</v>
      </c>
      <c r="S150" s="133"/>
      <c r="T150" s="133"/>
    </row>
    <row r="151" spans="1:20" s="6" customFormat="1" ht="15" customHeight="1" hidden="1" outlineLevel="1" thickBot="1">
      <c r="A151" s="507" t="s">
        <v>92</v>
      </c>
      <c r="B151" s="508"/>
      <c r="C151" s="13"/>
      <c r="D151" s="200">
        <v>955</v>
      </c>
      <c r="E151" s="201" t="s">
        <v>206</v>
      </c>
      <c r="F151" s="499">
        <v>5500000070244</v>
      </c>
      <c r="G151" s="500"/>
      <c r="H151" s="500"/>
      <c r="I151" s="501"/>
      <c r="J151" s="15">
        <v>296</v>
      </c>
      <c r="K151" s="273"/>
      <c r="L151" s="272">
        <f>K151</f>
        <v>0</v>
      </c>
      <c r="M151" s="273">
        <v>54144</v>
      </c>
      <c r="N151" s="40"/>
      <c r="O151" s="16"/>
      <c r="P151" s="18"/>
      <c r="Q151" s="194">
        <f t="shared" si="2"/>
        <v>-54144</v>
      </c>
      <c r="R151" s="103"/>
      <c r="S151" s="133"/>
      <c r="T151" s="133"/>
    </row>
    <row r="152" spans="1:20" s="6" customFormat="1" ht="15" customHeight="1" hidden="1" outlineLevel="1" thickBot="1">
      <c r="A152" s="338"/>
      <c r="B152" s="339"/>
      <c r="C152" s="286"/>
      <c r="D152" s="287">
        <v>955</v>
      </c>
      <c r="E152" s="287" t="s">
        <v>206</v>
      </c>
      <c r="F152" s="513">
        <v>5500000070244</v>
      </c>
      <c r="G152" s="559"/>
      <c r="H152" s="559"/>
      <c r="I152" s="560"/>
      <c r="J152" s="327">
        <v>343</v>
      </c>
      <c r="K152" s="310">
        <v>0</v>
      </c>
      <c r="L152" s="311">
        <v>0</v>
      </c>
      <c r="M152" s="312">
        <v>0</v>
      </c>
      <c r="N152" s="328"/>
      <c r="O152" s="291"/>
      <c r="P152" s="292"/>
      <c r="Q152" s="293">
        <f t="shared" si="2"/>
        <v>0</v>
      </c>
      <c r="R152" s="294">
        <f t="shared" si="3"/>
        <v>0</v>
      </c>
      <c r="S152" s="133"/>
      <c r="T152" s="133"/>
    </row>
    <row r="153" spans="1:20" s="6" customFormat="1" ht="11.25" outlineLevel="1">
      <c r="A153" s="344"/>
      <c r="B153" s="316"/>
      <c r="C153" s="345"/>
      <c r="D153" s="305"/>
      <c r="E153" s="305"/>
      <c r="F153" s="352"/>
      <c r="G153" s="352"/>
      <c r="H153" s="352"/>
      <c r="I153" s="352"/>
      <c r="J153" s="335"/>
      <c r="K153" s="318"/>
      <c r="L153" s="319"/>
      <c r="M153" s="320"/>
      <c r="N153" s="337"/>
      <c r="O153" s="321"/>
      <c r="P153" s="321"/>
      <c r="Q153" s="322"/>
      <c r="R153" s="323"/>
      <c r="S153" s="133"/>
      <c r="T153" s="133"/>
    </row>
    <row r="154" spans="1:20" s="6" customFormat="1" ht="15" customHeight="1" outlineLevel="1" thickBot="1">
      <c r="A154" s="678" t="s">
        <v>182</v>
      </c>
      <c r="B154" s="679"/>
      <c r="C154" s="26"/>
      <c r="D154" s="223" t="s">
        <v>14</v>
      </c>
      <c r="E154" s="223" t="s">
        <v>105</v>
      </c>
      <c r="F154" s="555">
        <v>5500000080</v>
      </c>
      <c r="G154" s="556"/>
      <c r="H154" s="556"/>
      <c r="I154" s="557"/>
      <c r="J154" s="31"/>
      <c r="K154" s="331">
        <f>K155+K157+K161+K159+K160+K162</f>
        <v>15977517.86</v>
      </c>
      <c r="L154" s="270">
        <f t="shared" si="6"/>
        <v>15977517.86</v>
      </c>
      <c r="M154" s="332">
        <f>M155+M157+M161+M159+M160+M162</f>
        <v>15938213.259999998</v>
      </c>
      <c r="N154" s="420"/>
      <c r="O154" s="297"/>
      <c r="P154" s="351"/>
      <c r="Q154" s="299">
        <f t="shared" si="2"/>
        <v>39304.60000000149</v>
      </c>
      <c r="R154" s="300">
        <f t="shared" si="3"/>
        <v>39304.60000000149</v>
      </c>
      <c r="S154" s="133"/>
      <c r="T154" s="133"/>
    </row>
    <row r="155" spans="1:20" s="6" customFormat="1" ht="15" customHeight="1" outlineLevel="1" thickBot="1">
      <c r="A155" s="508" t="s">
        <v>88</v>
      </c>
      <c r="B155" s="508"/>
      <c r="C155" s="13"/>
      <c r="D155" s="14" t="s">
        <v>14</v>
      </c>
      <c r="E155" s="14" t="s">
        <v>105</v>
      </c>
      <c r="F155" s="499">
        <v>5500000080244</v>
      </c>
      <c r="G155" s="500"/>
      <c r="H155" s="500"/>
      <c r="I155" s="501"/>
      <c r="J155" s="15" t="s">
        <v>89</v>
      </c>
      <c r="K155" s="271">
        <v>15172176.59</v>
      </c>
      <c r="L155" s="272">
        <f t="shared" si="6"/>
        <v>15172176.59</v>
      </c>
      <c r="M155" s="273">
        <v>15158704.79</v>
      </c>
      <c r="N155" s="16" t="s">
        <v>41</v>
      </c>
      <c r="O155" s="16" t="s">
        <v>41</v>
      </c>
      <c r="P155" s="18"/>
      <c r="Q155" s="194">
        <f t="shared" si="2"/>
        <v>13471.800000000745</v>
      </c>
      <c r="R155" s="103">
        <f t="shared" si="3"/>
        <v>13471.800000000745</v>
      </c>
      <c r="S155" s="133"/>
      <c r="T155" s="133"/>
    </row>
    <row r="156" spans="1:20" s="6" customFormat="1" ht="15" customHeight="1" hidden="1" outlineLevel="1" thickBot="1">
      <c r="A156" s="507" t="s">
        <v>159</v>
      </c>
      <c r="B156" s="508"/>
      <c r="C156" s="13"/>
      <c r="D156" s="172">
        <v>955</v>
      </c>
      <c r="E156" s="172" t="s">
        <v>124</v>
      </c>
      <c r="F156" s="499">
        <v>5500000080244</v>
      </c>
      <c r="G156" s="500"/>
      <c r="H156" s="500"/>
      <c r="I156" s="501"/>
      <c r="J156" s="15">
        <v>226</v>
      </c>
      <c r="K156" s="271"/>
      <c r="L156" s="272">
        <f t="shared" si="6"/>
        <v>0</v>
      </c>
      <c r="M156" s="273">
        <v>0</v>
      </c>
      <c r="N156" s="16"/>
      <c r="O156" s="16"/>
      <c r="P156" s="18"/>
      <c r="Q156" s="194">
        <f t="shared" si="2"/>
        <v>0</v>
      </c>
      <c r="R156" s="103">
        <f t="shared" si="3"/>
        <v>0</v>
      </c>
      <c r="S156" s="133"/>
      <c r="T156" s="133"/>
    </row>
    <row r="157" spans="1:20" s="6" customFormat="1" ht="15" customHeight="1" outlineLevel="1" thickBot="1">
      <c r="A157" s="508" t="s">
        <v>96</v>
      </c>
      <c r="B157" s="508"/>
      <c r="C157" s="13"/>
      <c r="D157" s="184">
        <v>955</v>
      </c>
      <c r="E157" s="183" t="s">
        <v>124</v>
      </c>
      <c r="F157" s="499">
        <v>5500000080244</v>
      </c>
      <c r="G157" s="521"/>
      <c r="H157" s="521"/>
      <c r="I157" s="522"/>
      <c r="J157" s="32">
        <v>346</v>
      </c>
      <c r="K157" s="271">
        <v>299500</v>
      </c>
      <c r="L157" s="272">
        <f t="shared" si="6"/>
        <v>299500</v>
      </c>
      <c r="M157" s="273">
        <v>274266</v>
      </c>
      <c r="N157" s="16"/>
      <c r="O157" s="16" t="s">
        <v>153</v>
      </c>
      <c r="P157" s="18"/>
      <c r="Q157" s="194">
        <f t="shared" si="2"/>
        <v>25234</v>
      </c>
      <c r="R157" s="236">
        <f t="shared" si="3"/>
        <v>25234</v>
      </c>
      <c r="S157" s="133"/>
      <c r="T157" s="133"/>
    </row>
    <row r="158" spans="1:20" s="6" customFormat="1" ht="15" customHeight="1" hidden="1" outlineLevel="1" thickBot="1">
      <c r="A158" s="508" t="s">
        <v>96</v>
      </c>
      <c r="B158" s="508"/>
      <c r="C158" s="13"/>
      <c r="D158" s="180">
        <v>955</v>
      </c>
      <c r="E158" s="180" t="s">
        <v>124</v>
      </c>
      <c r="F158" s="499">
        <v>5500000080245</v>
      </c>
      <c r="G158" s="521"/>
      <c r="H158" s="521"/>
      <c r="I158" s="522"/>
      <c r="J158" s="15">
        <v>226</v>
      </c>
      <c r="K158" s="65"/>
      <c r="L158" s="94">
        <f t="shared" si="6"/>
        <v>0</v>
      </c>
      <c r="M158" s="71">
        <v>0</v>
      </c>
      <c r="N158" s="16"/>
      <c r="O158" s="16"/>
      <c r="P158" s="18"/>
      <c r="Q158" s="194">
        <f t="shared" si="2"/>
        <v>0</v>
      </c>
      <c r="R158" s="103">
        <f t="shared" si="3"/>
        <v>0</v>
      </c>
      <c r="S158" s="133"/>
      <c r="T158" s="133"/>
    </row>
    <row r="159" spans="1:20" s="6" customFormat="1" ht="15" customHeight="1" outlineLevel="1" thickBot="1">
      <c r="A159" s="507" t="s">
        <v>245</v>
      </c>
      <c r="B159" s="508"/>
      <c r="C159" s="79"/>
      <c r="D159" s="248">
        <v>955</v>
      </c>
      <c r="E159" s="248" t="s">
        <v>124</v>
      </c>
      <c r="F159" s="499" t="s">
        <v>251</v>
      </c>
      <c r="G159" s="521"/>
      <c r="H159" s="521"/>
      <c r="I159" s="522"/>
      <c r="J159" s="15">
        <v>251</v>
      </c>
      <c r="K159" s="273">
        <v>500</v>
      </c>
      <c r="L159" s="272">
        <f>K159</f>
        <v>500</v>
      </c>
      <c r="M159" s="273">
        <v>0</v>
      </c>
      <c r="N159" s="16"/>
      <c r="O159" s="16"/>
      <c r="P159" s="18"/>
      <c r="Q159" s="194">
        <f>L159-M159</f>
        <v>500</v>
      </c>
      <c r="R159" s="103">
        <f>Q159</f>
        <v>500</v>
      </c>
      <c r="S159" s="133"/>
      <c r="T159" s="133"/>
    </row>
    <row r="160" spans="1:20" s="6" customFormat="1" ht="15" customHeight="1" outlineLevel="1" thickBot="1">
      <c r="A160" s="507" t="s">
        <v>245</v>
      </c>
      <c r="B160" s="508"/>
      <c r="C160" s="245"/>
      <c r="D160" s="247">
        <v>955</v>
      </c>
      <c r="E160" s="247" t="s">
        <v>124</v>
      </c>
      <c r="F160" s="499" t="s">
        <v>247</v>
      </c>
      <c r="G160" s="521"/>
      <c r="H160" s="521"/>
      <c r="I160" s="522"/>
      <c r="J160" s="15">
        <v>251</v>
      </c>
      <c r="K160" s="273">
        <v>4823.41</v>
      </c>
      <c r="L160" s="272">
        <f>K160</f>
        <v>4823.41</v>
      </c>
      <c r="M160" s="273">
        <v>4823.41</v>
      </c>
      <c r="N160" s="16"/>
      <c r="O160" s="16"/>
      <c r="P160" s="18"/>
      <c r="Q160" s="194">
        <f>L160-M160</f>
        <v>0</v>
      </c>
      <c r="R160" s="103">
        <f>Q160</f>
        <v>0</v>
      </c>
      <c r="S160" s="133"/>
      <c r="T160" s="133"/>
    </row>
    <row r="161" spans="1:22" s="6" customFormat="1" ht="15" customHeight="1" outlineLevel="1" thickBot="1">
      <c r="A161" s="507" t="s">
        <v>245</v>
      </c>
      <c r="B161" s="508"/>
      <c r="C161" s="257">
        <v>968</v>
      </c>
      <c r="D161" s="211">
        <v>955</v>
      </c>
      <c r="E161" s="211" t="s">
        <v>124</v>
      </c>
      <c r="F161" s="499" t="s">
        <v>247</v>
      </c>
      <c r="G161" s="521"/>
      <c r="H161" s="521"/>
      <c r="I161" s="522"/>
      <c r="J161" s="15">
        <v>251</v>
      </c>
      <c r="K161" s="273">
        <v>477517.86</v>
      </c>
      <c r="L161" s="272">
        <f>K161</f>
        <v>477517.86</v>
      </c>
      <c r="M161" s="273">
        <v>477517.86</v>
      </c>
      <c r="N161" s="16"/>
      <c r="O161" s="16"/>
      <c r="P161" s="18"/>
      <c r="Q161" s="194">
        <f t="shared" si="2"/>
        <v>0</v>
      </c>
      <c r="R161" s="103">
        <f>Q161</f>
        <v>0</v>
      </c>
      <c r="S161" s="133"/>
      <c r="T161" s="133"/>
      <c r="V161" s="6" t="s">
        <v>153</v>
      </c>
    </row>
    <row r="162" spans="1:20" s="6" customFormat="1" ht="14.25" customHeight="1" outlineLevel="1">
      <c r="A162" s="709" t="s">
        <v>207</v>
      </c>
      <c r="B162" s="710"/>
      <c r="C162" s="13"/>
      <c r="D162" s="27">
        <v>955</v>
      </c>
      <c r="E162" s="28" t="s">
        <v>124</v>
      </c>
      <c r="F162" s="499">
        <v>5800000080244</v>
      </c>
      <c r="G162" s="500"/>
      <c r="H162" s="500"/>
      <c r="I162" s="501"/>
      <c r="J162" s="15">
        <v>346</v>
      </c>
      <c r="K162" s="271">
        <v>23000</v>
      </c>
      <c r="L162" s="272">
        <f t="shared" si="6"/>
        <v>23000</v>
      </c>
      <c r="M162" s="273">
        <v>22901.2</v>
      </c>
      <c r="N162" s="16"/>
      <c r="O162" s="16"/>
      <c r="P162" s="18"/>
      <c r="Q162" s="194">
        <f t="shared" si="2"/>
        <v>98.79999999999927</v>
      </c>
      <c r="R162" s="103">
        <f t="shared" si="3"/>
        <v>98.79999999999927</v>
      </c>
      <c r="S162" s="133"/>
      <c r="T162" s="133"/>
    </row>
    <row r="163" spans="1:20" s="6" customFormat="1" ht="33" customHeight="1" hidden="1" outlineLevel="1">
      <c r="A163" s="708" t="s">
        <v>98</v>
      </c>
      <c r="B163" s="708"/>
      <c r="C163" s="13"/>
      <c r="D163" s="14" t="s">
        <v>14</v>
      </c>
      <c r="E163" s="14" t="s">
        <v>106</v>
      </c>
      <c r="F163" s="516"/>
      <c r="G163" s="500"/>
      <c r="H163" s="500"/>
      <c r="I163" s="501"/>
      <c r="J163" s="15" t="s">
        <v>99</v>
      </c>
      <c r="K163" s="65"/>
      <c r="L163" s="94">
        <f t="shared" si="6"/>
        <v>0</v>
      </c>
      <c r="M163" s="121"/>
      <c r="N163" s="16" t="s">
        <v>41</v>
      </c>
      <c r="O163" s="16" t="s">
        <v>41</v>
      </c>
      <c r="P163" s="18"/>
      <c r="Q163" s="194">
        <f t="shared" si="2"/>
        <v>0</v>
      </c>
      <c r="R163" s="103">
        <f t="shared" si="3"/>
        <v>0</v>
      </c>
      <c r="S163" s="133"/>
      <c r="T163" s="133"/>
    </row>
    <row r="164" spans="1:20" s="6" customFormat="1" ht="15.75" customHeight="1" hidden="1" outlineLevel="1" thickBot="1">
      <c r="A164" s="711" t="s">
        <v>197</v>
      </c>
      <c r="B164" s="712"/>
      <c r="C164" s="13"/>
      <c r="D164" s="62">
        <v>955</v>
      </c>
      <c r="E164" s="62" t="s">
        <v>196</v>
      </c>
      <c r="F164" s="561">
        <v>5500000015</v>
      </c>
      <c r="G164" s="527"/>
      <c r="H164" s="527"/>
      <c r="I164" s="528"/>
      <c r="J164" s="15"/>
      <c r="K164" s="83">
        <f>K165+K166</f>
        <v>0</v>
      </c>
      <c r="L164" s="93">
        <f t="shared" si="6"/>
        <v>0</v>
      </c>
      <c r="M164" s="121">
        <f>M165+M166</f>
        <v>0</v>
      </c>
      <c r="N164" s="16"/>
      <c r="O164" s="16" t="s">
        <v>153</v>
      </c>
      <c r="P164" s="18"/>
      <c r="Q164" s="194">
        <f t="shared" si="2"/>
        <v>0</v>
      </c>
      <c r="R164" s="103">
        <f t="shared" si="3"/>
        <v>0</v>
      </c>
      <c r="S164" s="133"/>
      <c r="T164" s="133"/>
    </row>
    <row r="165" spans="1:20" s="6" customFormat="1" ht="13.5" customHeight="1" hidden="1" outlineLevel="1" thickBot="1">
      <c r="A165" s="713" t="s">
        <v>195</v>
      </c>
      <c r="B165" s="714"/>
      <c r="C165" s="13"/>
      <c r="D165" s="158">
        <v>955</v>
      </c>
      <c r="E165" s="158" t="s">
        <v>196</v>
      </c>
      <c r="F165" s="499">
        <v>5500000015244</v>
      </c>
      <c r="G165" s="500"/>
      <c r="H165" s="500"/>
      <c r="I165" s="501"/>
      <c r="J165" s="15">
        <v>225</v>
      </c>
      <c r="K165" s="65">
        <v>0</v>
      </c>
      <c r="L165" s="94">
        <f t="shared" si="6"/>
        <v>0</v>
      </c>
      <c r="M165" s="71">
        <v>0</v>
      </c>
      <c r="N165" s="16"/>
      <c r="O165" s="16"/>
      <c r="P165" s="18"/>
      <c r="Q165" s="194">
        <f t="shared" si="2"/>
        <v>0</v>
      </c>
      <c r="R165" s="103">
        <f t="shared" si="3"/>
        <v>0</v>
      </c>
      <c r="S165" s="133"/>
      <c r="T165" s="133"/>
    </row>
    <row r="166" spans="1:20" s="6" customFormat="1" ht="13.5" customHeight="1" hidden="1" outlineLevel="1" thickBot="1">
      <c r="A166" s="713" t="s">
        <v>121</v>
      </c>
      <c r="B166" s="714"/>
      <c r="C166" s="13"/>
      <c r="D166" s="168">
        <v>955</v>
      </c>
      <c r="E166" s="169" t="s">
        <v>196</v>
      </c>
      <c r="F166" s="499">
        <v>5500000015244</v>
      </c>
      <c r="G166" s="500"/>
      <c r="H166" s="500"/>
      <c r="I166" s="501"/>
      <c r="J166" s="15">
        <v>226</v>
      </c>
      <c r="K166" s="65">
        <v>0</v>
      </c>
      <c r="L166" s="94">
        <f t="shared" si="6"/>
        <v>0</v>
      </c>
      <c r="M166" s="71">
        <v>0</v>
      </c>
      <c r="N166" s="16"/>
      <c r="O166" s="16"/>
      <c r="P166" s="18"/>
      <c r="Q166" s="194">
        <f t="shared" si="2"/>
        <v>0</v>
      </c>
      <c r="R166" s="103">
        <f t="shared" si="3"/>
        <v>0</v>
      </c>
      <c r="S166" s="133"/>
      <c r="T166" s="133"/>
    </row>
    <row r="167" spans="1:20" s="6" customFormat="1" ht="24.75" customHeight="1" hidden="1" outlineLevel="1" thickBot="1">
      <c r="A167" s="540" t="s">
        <v>183</v>
      </c>
      <c r="B167" s="541"/>
      <c r="C167" s="13"/>
      <c r="D167" s="62" t="s">
        <v>14</v>
      </c>
      <c r="E167" s="62" t="s">
        <v>107</v>
      </c>
      <c r="F167" s="516"/>
      <c r="G167" s="500"/>
      <c r="H167" s="500"/>
      <c r="I167" s="501"/>
      <c r="J167" s="15"/>
      <c r="K167" s="83">
        <f>K168+K169</f>
        <v>0</v>
      </c>
      <c r="L167" s="93">
        <f t="shared" si="6"/>
        <v>0</v>
      </c>
      <c r="M167" s="121">
        <f>M168+M169</f>
        <v>0</v>
      </c>
      <c r="N167" s="16"/>
      <c r="O167" s="16"/>
      <c r="P167" s="18"/>
      <c r="Q167" s="194">
        <f t="shared" si="2"/>
        <v>0</v>
      </c>
      <c r="R167" s="103">
        <f t="shared" si="3"/>
        <v>0</v>
      </c>
      <c r="S167" s="133"/>
      <c r="T167" s="133"/>
    </row>
    <row r="168" spans="1:20" s="6" customFormat="1" ht="15.75" customHeight="1" hidden="1" outlineLevel="1" thickBot="1">
      <c r="A168" s="708" t="s">
        <v>88</v>
      </c>
      <c r="B168" s="708"/>
      <c r="C168" s="13"/>
      <c r="D168" s="14" t="s">
        <v>14</v>
      </c>
      <c r="E168" s="14" t="s">
        <v>107</v>
      </c>
      <c r="F168" s="516"/>
      <c r="G168" s="500"/>
      <c r="H168" s="500"/>
      <c r="I168" s="501"/>
      <c r="J168" s="15" t="s">
        <v>89</v>
      </c>
      <c r="K168" s="65">
        <v>0</v>
      </c>
      <c r="L168" s="94">
        <v>0</v>
      </c>
      <c r="M168" s="71">
        <v>0</v>
      </c>
      <c r="N168" s="16" t="s">
        <v>41</v>
      </c>
      <c r="O168" s="16" t="s">
        <v>41</v>
      </c>
      <c r="P168" s="18"/>
      <c r="Q168" s="194">
        <f t="shared" si="2"/>
        <v>0</v>
      </c>
      <c r="R168" s="103">
        <f t="shared" si="3"/>
        <v>0</v>
      </c>
      <c r="S168" s="133"/>
      <c r="T168" s="133"/>
    </row>
    <row r="169" spans="1:20" s="6" customFormat="1" ht="15" customHeight="1" hidden="1" outlineLevel="1" thickBot="1">
      <c r="A169" s="719" t="s">
        <v>94</v>
      </c>
      <c r="B169" s="719"/>
      <c r="C169" s="286"/>
      <c r="D169" s="287" t="s">
        <v>14</v>
      </c>
      <c r="E169" s="287" t="s">
        <v>107</v>
      </c>
      <c r="F169" s="720"/>
      <c r="G169" s="514"/>
      <c r="H169" s="514"/>
      <c r="I169" s="515"/>
      <c r="J169" s="288" t="s">
        <v>95</v>
      </c>
      <c r="K169" s="310">
        <v>0</v>
      </c>
      <c r="L169" s="311">
        <f aca="true" t="shared" si="7" ref="L169:L182">K169</f>
        <v>0</v>
      </c>
      <c r="M169" s="397">
        <v>0</v>
      </c>
      <c r="N169" s="291" t="s">
        <v>41</v>
      </c>
      <c r="O169" s="291" t="s">
        <v>41</v>
      </c>
      <c r="P169" s="292"/>
      <c r="Q169" s="293">
        <f t="shared" si="2"/>
        <v>0</v>
      </c>
      <c r="R169" s="294">
        <f t="shared" si="3"/>
        <v>0</v>
      </c>
      <c r="S169" s="133"/>
      <c r="T169" s="133"/>
    </row>
    <row r="170" spans="1:20" s="6" customFormat="1" ht="11.25" outlineLevel="1">
      <c r="A170" s="398"/>
      <c r="B170" s="399"/>
      <c r="C170" s="345"/>
      <c r="D170" s="305"/>
      <c r="E170" s="305"/>
      <c r="F170" s="305"/>
      <c r="G170" s="305"/>
      <c r="H170" s="305"/>
      <c r="I170" s="305"/>
      <c r="J170" s="305"/>
      <c r="K170" s="318"/>
      <c r="L170" s="319"/>
      <c r="M170" s="400"/>
      <c r="N170" s="321"/>
      <c r="O170" s="321"/>
      <c r="P170" s="321"/>
      <c r="Q170" s="322"/>
      <c r="R170" s="323"/>
      <c r="S170" s="133"/>
      <c r="T170" s="133"/>
    </row>
    <row r="171" spans="1:20" s="6" customFormat="1" ht="15" customHeight="1" outlineLevel="1" thickBot="1">
      <c r="A171" s="678" t="s">
        <v>184</v>
      </c>
      <c r="B171" s="679"/>
      <c r="C171" s="26"/>
      <c r="D171" s="223">
        <v>955</v>
      </c>
      <c r="E171" s="223" t="s">
        <v>108</v>
      </c>
      <c r="F171" s="525">
        <v>5500000100</v>
      </c>
      <c r="G171" s="510"/>
      <c r="H171" s="510"/>
      <c r="I171" s="511"/>
      <c r="J171" s="31"/>
      <c r="K171" s="331">
        <f>K174+K173</f>
        <v>76000</v>
      </c>
      <c r="L171" s="270">
        <f t="shared" si="7"/>
        <v>76000</v>
      </c>
      <c r="M171" s="332">
        <f>M174+M173</f>
        <v>0</v>
      </c>
      <c r="N171" s="297"/>
      <c r="O171" s="297"/>
      <c r="P171" s="351"/>
      <c r="Q171" s="299">
        <f t="shared" si="2"/>
        <v>76000</v>
      </c>
      <c r="R171" s="300">
        <f t="shared" si="3"/>
        <v>76000</v>
      </c>
      <c r="S171" s="133"/>
      <c r="T171" s="133"/>
    </row>
    <row r="172" spans="1:20" s="6" customFormat="1" ht="15" customHeight="1" hidden="1" outlineLevel="1" thickBot="1">
      <c r="A172" s="508" t="s">
        <v>88</v>
      </c>
      <c r="B172" s="508"/>
      <c r="C172" s="13"/>
      <c r="D172" s="186">
        <v>955</v>
      </c>
      <c r="E172" s="185" t="s">
        <v>161</v>
      </c>
      <c r="F172" s="499">
        <v>5500000200244</v>
      </c>
      <c r="G172" s="523"/>
      <c r="H172" s="523"/>
      <c r="I172" s="524"/>
      <c r="J172" s="15">
        <v>225</v>
      </c>
      <c r="K172" s="273">
        <v>0</v>
      </c>
      <c r="L172" s="272">
        <f t="shared" si="7"/>
        <v>0</v>
      </c>
      <c r="M172" s="273">
        <v>0</v>
      </c>
      <c r="N172" s="16"/>
      <c r="O172" s="16"/>
      <c r="P172" s="18"/>
      <c r="Q172" s="194">
        <f t="shared" si="2"/>
        <v>0</v>
      </c>
      <c r="R172" s="103">
        <f t="shared" si="3"/>
        <v>0</v>
      </c>
      <c r="S172" s="133"/>
      <c r="T172" s="133"/>
    </row>
    <row r="173" spans="1:20" s="6" customFormat="1" ht="12" outlineLevel="1" thickBot="1">
      <c r="A173" s="683" t="s">
        <v>159</v>
      </c>
      <c r="B173" s="503"/>
      <c r="C173" s="13"/>
      <c r="D173" s="254">
        <v>955</v>
      </c>
      <c r="E173" s="254" t="s">
        <v>161</v>
      </c>
      <c r="F173" s="499">
        <v>5500000100244</v>
      </c>
      <c r="G173" s="500"/>
      <c r="H173" s="500"/>
      <c r="I173" s="501"/>
      <c r="J173" s="15">
        <v>226</v>
      </c>
      <c r="K173" s="271">
        <v>26000</v>
      </c>
      <c r="L173" s="272">
        <f>K173</f>
        <v>26000</v>
      </c>
      <c r="M173" s="273">
        <v>0</v>
      </c>
      <c r="N173" s="16"/>
      <c r="O173" s="16"/>
      <c r="P173" s="18"/>
      <c r="Q173" s="194">
        <f>L173-M173</f>
        <v>26000</v>
      </c>
      <c r="R173" s="103">
        <f>Q173</f>
        <v>26000</v>
      </c>
      <c r="S173" s="133"/>
      <c r="T173" s="133"/>
    </row>
    <row r="174" spans="1:20" s="6" customFormat="1" ht="11.25" outlineLevel="1">
      <c r="A174" s="507" t="s">
        <v>159</v>
      </c>
      <c r="B174" s="508"/>
      <c r="C174" s="73"/>
      <c r="D174" s="60">
        <v>955</v>
      </c>
      <c r="E174" s="14" t="s">
        <v>108</v>
      </c>
      <c r="F174" s="499">
        <v>5500000100414</v>
      </c>
      <c r="G174" s="500"/>
      <c r="H174" s="500"/>
      <c r="I174" s="501"/>
      <c r="J174" s="15">
        <v>228</v>
      </c>
      <c r="K174" s="271">
        <v>50000</v>
      </c>
      <c r="L174" s="272">
        <f t="shared" si="7"/>
        <v>50000</v>
      </c>
      <c r="M174" s="273">
        <v>0</v>
      </c>
      <c r="N174" s="16" t="s">
        <v>41</v>
      </c>
      <c r="O174" s="16" t="s">
        <v>41</v>
      </c>
      <c r="P174" s="18"/>
      <c r="Q174" s="194">
        <f t="shared" si="2"/>
        <v>50000</v>
      </c>
      <c r="R174" s="103">
        <f t="shared" si="3"/>
        <v>50000</v>
      </c>
      <c r="S174" s="133"/>
      <c r="T174" s="133"/>
    </row>
    <row r="175" spans="1:20" s="6" customFormat="1" ht="15" customHeight="1" hidden="1" outlineLevel="1" thickBot="1">
      <c r="A175" s="507" t="s">
        <v>211</v>
      </c>
      <c r="B175" s="508"/>
      <c r="C175" s="73">
        <v>995</v>
      </c>
      <c r="D175" s="175">
        <v>955</v>
      </c>
      <c r="E175" s="176" t="s">
        <v>161</v>
      </c>
      <c r="F175" s="499">
        <v>5500000100415</v>
      </c>
      <c r="G175" s="500"/>
      <c r="H175" s="500"/>
      <c r="I175" s="501"/>
      <c r="J175" s="15">
        <v>226</v>
      </c>
      <c r="K175" s="65">
        <v>117237.25</v>
      </c>
      <c r="L175" s="94">
        <f t="shared" si="7"/>
        <v>117237.25</v>
      </c>
      <c r="M175" s="71">
        <v>117237.25</v>
      </c>
      <c r="N175" s="16"/>
      <c r="O175" s="16"/>
      <c r="P175" s="18"/>
      <c r="Q175" s="194">
        <f t="shared" si="2"/>
        <v>0</v>
      </c>
      <c r="R175" s="103">
        <f t="shared" si="3"/>
        <v>0</v>
      </c>
      <c r="S175" s="133"/>
      <c r="T175" s="133"/>
    </row>
    <row r="176" spans="1:20" s="6" customFormat="1" ht="15.75" customHeight="1" hidden="1" outlineLevel="1" thickBot="1">
      <c r="A176" s="508" t="s">
        <v>94</v>
      </c>
      <c r="B176" s="508"/>
      <c r="C176" s="13"/>
      <c r="D176" s="60">
        <v>955</v>
      </c>
      <c r="E176" s="60" t="s">
        <v>161</v>
      </c>
      <c r="F176" s="499">
        <v>5500000100416</v>
      </c>
      <c r="G176" s="500"/>
      <c r="H176" s="500"/>
      <c r="I176" s="501"/>
      <c r="J176" s="15">
        <v>310</v>
      </c>
      <c r="K176" s="65">
        <v>0</v>
      </c>
      <c r="L176" s="94">
        <f t="shared" si="7"/>
        <v>0</v>
      </c>
      <c r="M176" s="71">
        <v>0</v>
      </c>
      <c r="N176" s="16"/>
      <c r="O176" s="16"/>
      <c r="P176" s="18"/>
      <c r="Q176" s="194">
        <f t="shared" si="2"/>
        <v>0</v>
      </c>
      <c r="R176" s="103">
        <f t="shared" si="3"/>
        <v>0</v>
      </c>
      <c r="S176" s="133"/>
      <c r="T176" s="133"/>
    </row>
    <row r="177" spans="1:20" s="6" customFormat="1" ht="15.75" customHeight="1" hidden="1" outlineLevel="1" thickBot="1">
      <c r="A177" s="508" t="s">
        <v>96</v>
      </c>
      <c r="B177" s="508"/>
      <c r="C177" s="13"/>
      <c r="D177" s="170">
        <v>955</v>
      </c>
      <c r="E177" s="170" t="s">
        <v>161</v>
      </c>
      <c r="F177" s="499">
        <v>5500000100417</v>
      </c>
      <c r="G177" s="500"/>
      <c r="H177" s="500"/>
      <c r="I177" s="501"/>
      <c r="J177" s="15">
        <v>340</v>
      </c>
      <c r="K177" s="65">
        <v>0</v>
      </c>
      <c r="L177" s="94">
        <f t="shared" si="7"/>
        <v>0</v>
      </c>
      <c r="M177" s="71">
        <v>0</v>
      </c>
      <c r="N177" s="16"/>
      <c r="O177" s="16"/>
      <c r="P177" s="18"/>
      <c r="Q177" s="194">
        <f t="shared" si="2"/>
        <v>0</v>
      </c>
      <c r="R177" s="103">
        <f t="shared" si="3"/>
        <v>0</v>
      </c>
      <c r="S177" s="133"/>
      <c r="T177" s="133"/>
    </row>
    <row r="178" spans="1:20" s="6" customFormat="1" ht="15.75" customHeight="1" hidden="1" outlineLevel="1" thickBot="1">
      <c r="A178" s="517" t="s">
        <v>96</v>
      </c>
      <c r="B178" s="517"/>
      <c r="C178" s="286"/>
      <c r="D178" s="243">
        <v>955</v>
      </c>
      <c r="E178" s="243" t="s">
        <v>161</v>
      </c>
      <c r="F178" s="513">
        <v>5500000100418</v>
      </c>
      <c r="G178" s="514"/>
      <c r="H178" s="514"/>
      <c r="I178" s="515"/>
      <c r="J178" s="288">
        <v>225</v>
      </c>
      <c r="K178" s="310">
        <v>0</v>
      </c>
      <c r="L178" s="311">
        <f t="shared" si="7"/>
        <v>0</v>
      </c>
      <c r="M178" s="312">
        <v>0</v>
      </c>
      <c r="N178" s="291"/>
      <c r="O178" s="291"/>
      <c r="P178" s="292"/>
      <c r="Q178" s="293">
        <f t="shared" si="2"/>
        <v>0</v>
      </c>
      <c r="R178" s="294">
        <f t="shared" si="3"/>
        <v>0</v>
      </c>
      <c r="S178" s="133"/>
      <c r="T178" s="133"/>
    </row>
    <row r="179" spans="1:20" s="6" customFormat="1" ht="11.25" outlineLevel="1">
      <c r="A179" s="344"/>
      <c r="B179" s="316"/>
      <c r="C179" s="345"/>
      <c r="D179" s="335"/>
      <c r="E179" s="335"/>
      <c r="F179" s="352"/>
      <c r="G179" s="305"/>
      <c r="H179" s="305"/>
      <c r="I179" s="305"/>
      <c r="J179" s="305"/>
      <c r="K179" s="318"/>
      <c r="L179" s="319"/>
      <c r="M179" s="320"/>
      <c r="N179" s="321"/>
      <c r="O179" s="321"/>
      <c r="P179" s="321"/>
      <c r="Q179" s="322"/>
      <c r="R179" s="323"/>
      <c r="S179" s="133"/>
      <c r="T179" s="133"/>
    </row>
    <row r="180" spans="1:20" s="6" customFormat="1" ht="15.75" customHeight="1" outlineLevel="1">
      <c r="A180" s="724" t="s">
        <v>252</v>
      </c>
      <c r="B180" s="725"/>
      <c r="C180" s="388"/>
      <c r="D180" s="389" t="s">
        <v>14</v>
      </c>
      <c r="E180" s="389" t="s">
        <v>109</v>
      </c>
      <c r="F180" s="529">
        <v>1600000010244</v>
      </c>
      <c r="G180" s="530"/>
      <c r="H180" s="530"/>
      <c r="I180" s="531"/>
      <c r="J180" s="390">
        <v>346</v>
      </c>
      <c r="K180" s="391">
        <v>3000</v>
      </c>
      <c r="L180" s="382">
        <f>K180</f>
        <v>3000</v>
      </c>
      <c r="M180" s="392">
        <v>3000</v>
      </c>
      <c r="N180" s="393" t="s">
        <v>41</v>
      </c>
      <c r="O180" s="393" t="s">
        <v>41</v>
      </c>
      <c r="P180" s="394"/>
      <c r="Q180" s="375">
        <f>L180-M180</f>
        <v>0</v>
      </c>
      <c r="R180" s="376">
        <f>Q180</f>
        <v>0</v>
      </c>
      <c r="S180" s="133"/>
      <c r="T180" s="133"/>
    </row>
    <row r="181" spans="1:20" s="6" customFormat="1" ht="12" outlineLevel="1">
      <c r="A181" s="369"/>
      <c r="B181" s="383"/>
      <c r="C181" s="384"/>
      <c r="D181" s="381"/>
      <c r="E181" s="381"/>
      <c r="F181" s="385"/>
      <c r="G181" s="381"/>
      <c r="H181" s="381"/>
      <c r="I181" s="381"/>
      <c r="J181" s="381"/>
      <c r="K181" s="386"/>
      <c r="L181" s="386"/>
      <c r="M181" s="387"/>
      <c r="N181" s="374"/>
      <c r="O181" s="374"/>
      <c r="P181" s="374"/>
      <c r="Q181" s="322"/>
      <c r="R181" s="323"/>
      <c r="S181" s="133"/>
      <c r="T181" s="133"/>
    </row>
    <row r="182" spans="1:20" s="6" customFormat="1" ht="15.75" customHeight="1" outlineLevel="1" thickBot="1">
      <c r="A182" s="678" t="s">
        <v>185</v>
      </c>
      <c r="B182" s="679"/>
      <c r="C182" s="26"/>
      <c r="D182" s="223" t="s">
        <v>14</v>
      </c>
      <c r="E182" s="223" t="s">
        <v>109</v>
      </c>
      <c r="F182" s="509">
        <v>5500000011</v>
      </c>
      <c r="G182" s="510"/>
      <c r="H182" s="510"/>
      <c r="I182" s="511"/>
      <c r="J182" s="31"/>
      <c r="K182" s="331">
        <f>K189+K183+K188+K184+K187</f>
        <v>3102700</v>
      </c>
      <c r="L182" s="270">
        <f t="shared" si="7"/>
        <v>3102700</v>
      </c>
      <c r="M182" s="332">
        <f>M189+M183+M188+M184+M187</f>
        <v>2343593.63</v>
      </c>
      <c r="N182" s="297"/>
      <c r="O182" s="297"/>
      <c r="P182" s="351"/>
      <c r="Q182" s="299">
        <f t="shared" si="2"/>
        <v>759106.3700000001</v>
      </c>
      <c r="R182" s="300">
        <f t="shared" si="3"/>
        <v>759106.3700000001</v>
      </c>
      <c r="S182" s="133"/>
      <c r="T182" s="133"/>
    </row>
    <row r="183" spans="1:20" s="6" customFormat="1" ht="15.75" customHeight="1" outlineLevel="1" thickBot="1">
      <c r="A183" s="508" t="s">
        <v>88</v>
      </c>
      <c r="B183" s="508"/>
      <c r="C183" s="13"/>
      <c r="D183" s="14" t="s">
        <v>14</v>
      </c>
      <c r="E183" s="14" t="s">
        <v>109</v>
      </c>
      <c r="F183" s="499">
        <v>5500000011244</v>
      </c>
      <c r="G183" s="500"/>
      <c r="H183" s="500"/>
      <c r="I183" s="501"/>
      <c r="J183" s="15" t="s">
        <v>89</v>
      </c>
      <c r="K183" s="271">
        <v>206000</v>
      </c>
      <c r="L183" s="272">
        <f>K183</f>
        <v>206000</v>
      </c>
      <c r="M183" s="273">
        <v>202681.04</v>
      </c>
      <c r="N183" s="16" t="s">
        <v>41</v>
      </c>
      <c r="O183" s="16" t="s">
        <v>41</v>
      </c>
      <c r="P183" s="18"/>
      <c r="Q183" s="194">
        <f>L183-M183</f>
        <v>3318.959999999992</v>
      </c>
      <c r="R183" s="103">
        <f>Q183</f>
        <v>3318.959999999992</v>
      </c>
      <c r="S183" s="133"/>
      <c r="T183" s="133"/>
    </row>
    <row r="184" spans="1:20" s="6" customFormat="1" ht="14.25" customHeight="1" outlineLevel="1" thickBot="1">
      <c r="A184" s="507" t="s">
        <v>90</v>
      </c>
      <c r="B184" s="508"/>
      <c r="C184" s="13"/>
      <c r="D184" s="211">
        <v>955</v>
      </c>
      <c r="E184" s="211" t="s">
        <v>125</v>
      </c>
      <c r="F184" s="499">
        <v>5500000011244</v>
      </c>
      <c r="G184" s="500"/>
      <c r="H184" s="500"/>
      <c r="I184" s="501"/>
      <c r="J184" s="15">
        <v>226</v>
      </c>
      <c r="K184" s="271">
        <v>10000</v>
      </c>
      <c r="L184" s="272">
        <f>K184</f>
        <v>10000</v>
      </c>
      <c r="M184" s="273">
        <v>0</v>
      </c>
      <c r="N184" s="16"/>
      <c r="O184" s="16"/>
      <c r="P184" s="18"/>
      <c r="Q184" s="194">
        <f>L184-M184</f>
        <v>10000</v>
      </c>
      <c r="R184" s="103">
        <f>Q184</f>
        <v>10000</v>
      </c>
      <c r="S184" s="133"/>
      <c r="T184" s="133"/>
    </row>
    <row r="185" spans="1:20" s="6" customFormat="1" ht="16.5" customHeight="1" hidden="1" outlineLevel="1" thickBot="1">
      <c r="A185" s="502" t="s">
        <v>121</v>
      </c>
      <c r="B185" s="503"/>
      <c r="C185" s="13"/>
      <c r="D185" s="24" t="s">
        <v>14</v>
      </c>
      <c r="E185" s="24" t="s">
        <v>109</v>
      </c>
      <c r="F185" s="499">
        <v>5500000011244</v>
      </c>
      <c r="G185" s="500"/>
      <c r="H185" s="500"/>
      <c r="I185" s="501"/>
      <c r="J185" s="15">
        <v>226</v>
      </c>
      <c r="K185" s="271"/>
      <c r="L185" s="272">
        <f>K185</f>
        <v>0</v>
      </c>
      <c r="M185" s="273">
        <v>403047.54</v>
      </c>
      <c r="N185" s="16"/>
      <c r="O185" s="16"/>
      <c r="P185" s="18"/>
      <c r="Q185" s="194">
        <f t="shared" si="2"/>
        <v>-403047.54</v>
      </c>
      <c r="R185" s="103">
        <f t="shared" si="3"/>
        <v>-403047.54</v>
      </c>
      <c r="S185" s="133"/>
      <c r="T185" s="133"/>
    </row>
    <row r="186" spans="1:20" s="6" customFormat="1" ht="16.5" customHeight="1" hidden="1" outlineLevel="1" thickBot="1">
      <c r="A186" s="508" t="s">
        <v>94</v>
      </c>
      <c r="B186" s="508"/>
      <c r="C186" s="13"/>
      <c r="D186" s="59">
        <v>955</v>
      </c>
      <c r="E186" s="60" t="s">
        <v>125</v>
      </c>
      <c r="F186" s="499">
        <v>5500000011831</v>
      </c>
      <c r="G186" s="500"/>
      <c r="H186" s="500"/>
      <c r="I186" s="501"/>
      <c r="J186" s="15">
        <v>290</v>
      </c>
      <c r="K186" s="271"/>
      <c r="L186" s="272">
        <v>0</v>
      </c>
      <c r="M186" s="273">
        <v>0</v>
      </c>
      <c r="N186" s="16"/>
      <c r="O186" s="16"/>
      <c r="P186" s="18"/>
      <c r="Q186" s="194">
        <f t="shared" si="2"/>
        <v>0</v>
      </c>
      <c r="R186" s="103">
        <f t="shared" si="3"/>
        <v>0</v>
      </c>
      <c r="S186" s="133"/>
      <c r="T186" s="133"/>
    </row>
    <row r="187" spans="1:20" s="6" customFormat="1" ht="16.5" customHeight="1" outlineLevel="1" thickBot="1">
      <c r="A187" s="507" t="s">
        <v>219</v>
      </c>
      <c r="B187" s="508"/>
      <c r="C187" s="13"/>
      <c r="D187" s="222">
        <v>955</v>
      </c>
      <c r="E187" s="222" t="s">
        <v>125</v>
      </c>
      <c r="F187" s="499">
        <v>5500000011244</v>
      </c>
      <c r="G187" s="500"/>
      <c r="H187" s="500"/>
      <c r="I187" s="501"/>
      <c r="J187" s="15">
        <v>310</v>
      </c>
      <c r="K187" s="271">
        <v>0</v>
      </c>
      <c r="L187" s="272">
        <f>K187</f>
        <v>0</v>
      </c>
      <c r="M187" s="273">
        <v>0</v>
      </c>
      <c r="N187" s="16"/>
      <c r="O187" s="16"/>
      <c r="P187" s="18"/>
      <c r="Q187" s="194">
        <f>L187-M187</f>
        <v>0</v>
      </c>
      <c r="R187" s="103">
        <f>Q187</f>
        <v>0</v>
      </c>
      <c r="S187" s="133"/>
      <c r="T187" s="133"/>
    </row>
    <row r="188" spans="1:20" s="6" customFormat="1" ht="15.75" customHeight="1" outlineLevel="1" thickBot="1">
      <c r="A188" s="508" t="s">
        <v>96</v>
      </c>
      <c r="B188" s="508"/>
      <c r="C188" s="13"/>
      <c r="D188" s="14" t="s">
        <v>14</v>
      </c>
      <c r="E188" s="14" t="s">
        <v>109</v>
      </c>
      <c r="F188" s="499">
        <v>5500000011244</v>
      </c>
      <c r="G188" s="500"/>
      <c r="H188" s="500"/>
      <c r="I188" s="501"/>
      <c r="J188" s="15">
        <v>346</v>
      </c>
      <c r="K188" s="271">
        <v>50000</v>
      </c>
      <c r="L188" s="272">
        <f aca="true" t="shared" si="8" ref="L188:L193">K188</f>
        <v>50000</v>
      </c>
      <c r="M188" s="273">
        <v>0</v>
      </c>
      <c r="N188" s="16" t="s">
        <v>41</v>
      </c>
      <c r="O188" s="16" t="s">
        <v>41</v>
      </c>
      <c r="P188" s="18" t="s">
        <v>153</v>
      </c>
      <c r="Q188" s="194">
        <f t="shared" si="2"/>
        <v>50000</v>
      </c>
      <c r="R188" s="103">
        <f t="shared" si="3"/>
        <v>50000</v>
      </c>
      <c r="S188" s="133"/>
      <c r="T188" s="133"/>
    </row>
    <row r="189" spans="1:20" s="6" customFormat="1" ht="15.75" customHeight="1" outlineLevel="1">
      <c r="A189" s="517" t="s">
        <v>86</v>
      </c>
      <c r="B189" s="517"/>
      <c r="C189" s="286"/>
      <c r="D189" s="287" t="s">
        <v>14</v>
      </c>
      <c r="E189" s="287" t="s">
        <v>109</v>
      </c>
      <c r="F189" s="513">
        <v>5500000011247</v>
      </c>
      <c r="G189" s="514"/>
      <c r="H189" s="514"/>
      <c r="I189" s="515"/>
      <c r="J189" s="288" t="s">
        <v>87</v>
      </c>
      <c r="K189" s="379">
        <v>2836700</v>
      </c>
      <c r="L189" s="290">
        <f>K189</f>
        <v>2836700</v>
      </c>
      <c r="M189" s="289">
        <v>2140912.59</v>
      </c>
      <c r="N189" s="291" t="s">
        <v>41</v>
      </c>
      <c r="O189" s="291" t="s">
        <v>41</v>
      </c>
      <c r="P189" s="292"/>
      <c r="Q189" s="293">
        <f>L189-M189</f>
        <v>695787.4100000001</v>
      </c>
      <c r="R189" s="294">
        <f>Q189</f>
        <v>695787.4100000001</v>
      </c>
      <c r="S189" s="133"/>
      <c r="T189" s="133"/>
    </row>
    <row r="190" spans="1:20" s="6" customFormat="1" ht="11.25" outlineLevel="1">
      <c r="A190" s="344"/>
      <c r="B190" s="316"/>
      <c r="C190" s="345"/>
      <c r="D190" s="305"/>
      <c r="E190" s="305"/>
      <c r="F190" s="352"/>
      <c r="G190" s="305"/>
      <c r="H190" s="305"/>
      <c r="I190" s="305"/>
      <c r="J190" s="305"/>
      <c r="K190" s="380"/>
      <c r="L190" s="336"/>
      <c r="M190" s="336"/>
      <c r="N190" s="321"/>
      <c r="O190" s="321"/>
      <c r="P190" s="321"/>
      <c r="Q190" s="322"/>
      <c r="R190" s="323"/>
      <c r="S190" s="133"/>
      <c r="T190" s="133"/>
    </row>
    <row r="191" spans="1:20" s="6" customFormat="1" ht="15.75" customHeight="1" outlineLevel="1" thickBot="1">
      <c r="A191" s="678" t="s">
        <v>186</v>
      </c>
      <c r="B191" s="679"/>
      <c r="C191" s="26"/>
      <c r="D191" s="223">
        <v>955</v>
      </c>
      <c r="E191" s="223" t="s">
        <v>125</v>
      </c>
      <c r="F191" s="525">
        <v>5500000012</v>
      </c>
      <c r="G191" s="510"/>
      <c r="H191" s="510"/>
      <c r="I191" s="511"/>
      <c r="J191" s="31"/>
      <c r="K191" s="331">
        <f>K192+K194+K195+K202+K204+K203+K201+K205+K198+K200+K199+K209+K211+K210+K197+K208</f>
        <v>22508543.460000005</v>
      </c>
      <c r="L191" s="270">
        <f t="shared" si="8"/>
        <v>22508543.460000005</v>
      </c>
      <c r="M191" s="332">
        <f>M192+M194+M195+M202+M204+M203+M201+M205+M198+M200+M199+M209+M211+M210+M208+M197</f>
        <v>20980704.170000006</v>
      </c>
      <c r="N191" s="297"/>
      <c r="O191" s="297"/>
      <c r="P191" s="351"/>
      <c r="Q191" s="299">
        <f t="shared" si="2"/>
        <v>1527839.289999999</v>
      </c>
      <c r="R191" s="300">
        <f t="shared" si="3"/>
        <v>1527839.289999999</v>
      </c>
      <c r="S191" s="133"/>
      <c r="T191" s="133"/>
    </row>
    <row r="192" spans="1:20" s="6" customFormat="1" ht="14.25" customHeight="1" outlineLevel="1" thickBot="1">
      <c r="A192" s="683" t="s">
        <v>112</v>
      </c>
      <c r="B192" s="503"/>
      <c r="C192" s="13"/>
      <c r="D192" s="48">
        <v>955</v>
      </c>
      <c r="E192" s="48" t="s">
        <v>125</v>
      </c>
      <c r="F192" s="499">
        <v>5500000012244</v>
      </c>
      <c r="G192" s="500"/>
      <c r="H192" s="500"/>
      <c r="I192" s="501"/>
      <c r="J192" s="15">
        <v>222</v>
      </c>
      <c r="K192" s="273">
        <v>10000</v>
      </c>
      <c r="L192" s="272">
        <f t="shared" si="8"/>
        <v>10000</v>
      </c>
      <c r="M192" s="273">
        <v>7000</v>
      </c>
      <c r="N192" s="16"/>
      <c r="O192" s="16"/>
      <c r="P192" s="18"/>
      <c r="Q192" s="194">
        <f t="shared" si="2"/>
        <v>3000</v>
      </c>
      <c r="R192" s="103">
        <f t="shared" si="3"/>
        <v>3000</v>
      </c>
      <c r="S192" s="133"/>
      <c r="T192" s="133"/>
    </row>
    <row r="193" spans="1:20" s="6" customFormat="1" ht="14.25" customHeight="1" hidden="1" outlineLevel="1" thickBot="1">
      <c r="A193" s="502" t="s">
        <v>86</v>
      </c>
      <c r="B193" s="503"/>
      <c r="C193" s="13"/>
      <c r="D193" s="230">
        <v>955</v>
      </c>
      <c r="E193" s="230" t="s">
        <v>135</v>
      </c>
      <c r="F193" s="499">
        <v>5500000012247</v>
      </c>
      <c r="G193" s="521"/>
      <c r="H193" s="521"/>
      <c r="I193" s="522"/>
      <c r="J193" s="15">
        <v>223</v>
      </c>
      <c r="K193" s="273"/>
      <c r="L193" s="272">
        <f t="shared" si="8"/>
        <v>0</v>
      </c>
      <c r="M193" s="273"/>
      <c r="N193" s="16"/>
      <c r="O193" s="16"/>
      <c r="P193" s="18"/>
      <c r="Q193" s="194">
        <f t="shared" si="2"/>
        <v>0</v>
      </c>
      <c r="R193" s="103">
        <f t="shared" si="3"/>
        <v>0</v>
      </c>
      <c r="S193" s="133"/>
      <c r="T193" s="133"/>
    </row>
    <row r="194" spans="1:20" s="6" customFormat="1" ht="15" customHeight="1" outlineLevel="1" thickBot="1">
      <c r="A194" s="508" t="s">
        <v>88</v>
      </c>
      <c r="B194" s="508"/>
      <c r="C194" s="13"/>
      <c r="D194" s="14" t="s">
        <v>14</v>
      </c>
      <c r="E194" s="14" t="s">
        <v>109</v>
      </c>
      <c r="F194" s="499">
        <v>5500000012244</v>
      </c>
      <c r="G194" s="500"/>
      <c r="H194" s="500"/>
      <c r="I194" s="501"/>
      <c r="J194" s="15" t="s">
        <v>89</v>
      </c>
      <c r="K194" s="445">
        <v>16867923.17</v>
      </c>
      <c r="L194" s="272">
        <f aca="true" t="shared" si="9" ref="L194:L207">K194</f>
        <v>16867923.17</v>
      </c>
      <c r="M194" s="273">
        <v>15758344.74</v>
      </c>
      <c r="N194" s="16" t="s">
        <v>41</v>
      </c>
      <c r="O194" s="16" t="s">
        <v>41</v>
      </c>
      <c r="P194" s="18"/>
      <c r="Q194" s="194">
        <f t="shared" si="2"/>
        <v>1109578.4300000016</v>
      </c>
      <c r="R194" s="103">
        <f t="shared" si="3"/>
        <v>1109578.4300000016</v>
      </c>
      <c r="S194" s="133"/>
      <c r="T194" s="133"/>
    </row>
    <row r="195" spans="1:20" s="6" customFormat="1" ht="12" customHeight="1" outlineLevel="1" thickBot="1">
      <c r="A195" s="507" t="s">
        <v>90</v>
      </c>
      <c r="B195" s="508"/>
      <c r="C195" s="13"/>
      <c r="D195" s="14" t="s">
        <v>14</v>
      </c>
      <c r="E195" s="14" t="s">
        <v>109</v>
      </c>
      <c r="F195" s="499">
        <v>5500000012244</v>
      </c>
      <c r="G195" s="500"/>
      <c r="H195" s="500"/>
      <c r="I195" s="501"/>
      <c r="J195" s="15" t="s">
        <v>91</v>
      </c>
      <c r="K195" s="273">
        <v>707785.96</v>
      </c>
      <c r="L195" s="272">
        <f t="shared" si="9"/>
        <v>707785.96</v>
      </c>
      <c r="M195" s="273">
        <v>599672</v>
      </c>
      <c r="N195" s="16" t="s">
        <v>41</v>
      </c>
      <c r="O195" s="16" t="s">
        <v>41</v>
      </c>
      <c r="P195" s="17"/>
      <c r="Q195" s="194">
        <f t="shared" si="2"/>
        <v>108113.95999999996</v>
      </c>
      <c r="R195" s="103">
        <f t="shared" si="3"/>
        <v>108113.95999999996</v>
      </c>
      <c r="S195" s="133"/>
      <c r="T195" s="133"/>
    </row>
    <row r="196" spans="1:20" s="6" customFormat="1" ht="13.5" customHeight="1" hidden="1" outlineLevel="1" thickBot="1">
      <c r="A196" s="507" t="s">
        <v>92</v>
      </c>
      <c r="B196" s="508"/>
      <c r="C196" s="13"/>
      <c r="D196" s="14" t="s">
        <v>14</v>
      </c>
      <c r="E196" s="14" t="s">
        <v>109</v>
      </c>
      <c r="F196" s="499">
        <v>5500000012244</v>
      </c>
      <c r="G196" s="500"/>
      <c r="H196" s="500"/>
      <c r="I196" s="501"/>
      <c r="J196" s="15" t="s">
        <v>93</v>
      </c>
      <c r="K196" s="68"/>
      <c r="L196" s="94">
        <f t="shared" si="9"/>
        <v>0</v>
      </c>
      <c r="M196" s="71"/>
      <c r="N196" s="16" t="s">
        <v>41</v>
      </c>
      <c r="O196" s="16" t="s">
        <v>41</v>
      </c>
      <c r="P196" s="18"/>
      <c r="Q196" s="194">
        <f aca="true" t="shared" si="10" ref="Q196:Q202">L196-M196</f>
        <v>0</v>
      </c>
      <c r="R196" s="103">
        <f>Q196</f>
        <v>0</v>
      </c>
      <c r="S196" s="133"/>
      <c r="T196" s="133"/>
    </row>
    <row r="197" spans="1:20" s="6" customFormat="1" ht="13.5" customHeight="1" outlineLevel="1" thickBot="1">
      <c r="A197" s="699" t="s">
        <v>261</v>
      </c>
      <c r="B197" s="715"/>
      <c r="C197" s="13"/>
      <c r="D197" s="435" t="s">
        <v>14</v>
      </c>
      <c r="E197" s="435" t="s">
        <v>109</v>
      </c>
      <c r="F197" s="499">
        <v>5500000012244</v>
      </c>
      <c r="G197" s="500"/>
      <c r="H197" s="500"/>
      <c r="I197" s="501"/>
      <c r="J197" s="15">
        <v>227</v>
      </c>
      <c r="K197" s="273">
        <v>24211.6</v>
      </c>
      <c r="L197" s="272">
        <f t="shared" si="9"/>
        <v>24211.6</v>
      </c>
      <c r="M197" s="437">
        <v>24211.6</v>
      </c>
      <c r="N197" s="16"/>
      <c r="O197" s="16"/>
      <c r="P197" s="18"/>
      <c r="Q197" s="194">
        <f t="shared" si="10"/>
        <v>0</v>
      </c>
      <c r="R197" s="103">
        <f>Q197</f>
        <v>0</v>
      </c>
      <c r="S197" s="133"/>
      <c r="T197" s="133"/>
    </row>
    <row r="198" spans="1:20" s="6" customFormat="1" ht="13.5" customHeight="1" outlineLevel="1" thickBot="1">
      <c r="A198" s="508" t="s">
        <v>94</v>
      </c>
      <c r="B198" s="508"/>
      <c r="C198" s="238"/>
      <c r="D198" s="207">
        <v>955</v>
      </c>
      <c r="E198" s="208" t="s">
        <v>125</v>
      </c>
      <c r="F198" s="499">
        <v>5500000012244</v>
      </c>
      <c r="G198" s="521"/>
      <c r="H198" s="521"/>
      <c r="I198" s="522"/>
      <c r="J198" s="15">
        <v>310</v>
      </c>
      <c r="K198" s="273">
        <v>1773377.52</v>
      </c>
      <c r="L198" s="272">
        <f aca="true" t="shared" si="11" ref="L198:L203">K198</f>
        <v>1773377.52</v>
      </c>
      <c r="M198" s="273">
        <v>1687874</v>
      </c>
      <c r="N198" s="16"/>
      <c r="O198" s="16"/>
      <c r="P198" s="18"/>
      <c r="Q198" s="194">
        <f t="shared" si="10"/>
        <v>85503.52000000002</v>
      </c>
      <c r="R198" s="103">
        <f aca="true" t="shared" si="12" ref="R198:R203">Q198</f>
        <v>85503.52000000002</v>
      </c>
      <c r="S198" s="133"/>
      <c r="T198" s="133"/>
    </row>
    <row r="199" spans="1:20" s="6" customFormat="1" ht="13.5" customHeight="1" outlineLevel="1" thickBot="1">
      <c r="A199" s="508" t="s">
        <v>221</v>
      </c>
      <c r="B199" s="508"/>
      <c r="C199" s="238"/>
      <c r="D199" s="197">
        <v>955</v>
      </c>
      <c r="E199" s="198" t="s">
        <v>125</v>
      </c>
      <c r="F199" s="499">
        <v>5500000012244</v>
      </c>
      <c r="G199" s="521"/>
      <c r="H199" s="521"/>
      <c r="I199" s="522"/>
      <c r="J199" s="15">
        <v>343</v>
      </c>
      <c r="K199" s="273">
        <v>1001000</v>
      </c>
      <c r="L199" s="278">
        <f t="shared" si="11"/>
        <v>1001000</v>
      </c>
      <c r="M199" s="273">
        <v>798809.07</v>
      </c>
      <c r="N199" s="16"/>
      <c r="O199" s="16"/>
      <c r="P199" s="18"/>
      <c r="Q199" s="194">
        <f t="shared" si="10"/>
        <v>202190.93000000005</v>
      </c>
      <c r="R199" s="236">
        <f t="shared" si="12"/>
        <v>202190.93000000005</v>
      </c>
      <c r="S199" s="133"/>
      <c r="T199" s="133"/>
    </row>
    <row r="200" spans="1:20" s="6" customFormat="1" ht="13.5" customHeight="1" outlineLevel="1" thickBot="1">
      <c r="A200" s="508" t="s">
        <v>222</v>
      </c>
      <c r="B200" s="508"/>
      <c r="C200" s="238"/>
      <c r="D200" s="59">
        <v>955</v>
      </c>
      <c r="E200" s="60" t="s">
        <v>125</v>
      </c>
      <c r="F200" s="499">
        <v>5500000012244</v>
      </c>
      <c r="G200" s="500"/>
      <c r="H200" s="500"/>
      <c r="I200" s="501"/>
      <c r="J200" s="15">
        <v>346</v>
      </c>
      <c r="K200" s="273">
        <v>1709376.1</v>
      </c>
      <c r="L200" s="278">
        <f t="shared" si="11"/>
        <v>1709376.1</v>
      </c>
      <c r="M200" s="445">
        <v>1709376.1</v>
      </c>
      <c r="N200" s="16"/>
      <c r="O200" s="16"/>
      <c r="P200" s="18"/>
      <c r="Q200" s="194">
        <f t="shared" si="10"/>
        <v>0</v>
      </c>
      <c r="R200" s="103">
        <f t="shared" si="12"/>
        <v>0</v>
      </c>
      <c r="S200" s="133"/>
      <c r="T200" s="133"/>
    </row>
    <row r="201" spans="1:20" s="6" customFormat="1" ht="13.5" customHeight="1" outlineLevel="1" thickBot="1">
      <c r="A201" s="508" t="s">
        <v>92</v>
      </c>
      <c r="B201" s="508"/>
      <c r="C201" s="13"/>
      <c r="D201" s="204">
        <v>955</v>
      </c>
      <c r="E201" s="205" t="s">
        <v>125</v>
      </c>
      <c r="F201" s="499">
        <v>5500000012350</v>
      </c>
      <c r="G201" s="521"/>
      <c r="H201" s="521"/>
      <c r="I201" s="522"/>
      <c r="J201" s="15">
        <v>296</v>
      </c>
      <c r="K201" s="273">
        <v>1000</v>
      </c>
      <c r="L201" s="278">
        <f t="shared" si="11"/>
        <v>1000</v>
      </c>
      <c r="M201" s="273">
        <v>0</v>
      </c>
      <c r="N201" s="16"/>
      <c r="O201" s="16"/>
      <c r="P201" s="18"/>
      <c r="Q201" s="194">
        <f t="shared" si="10"/>
        <v>1000</v>
      </c>
      <c r="R201" s="103">
        <f t="shared" si="12"/>
        <v>1000</v>
      </c>
      <c r="S201" s="133"/>
      <c r="T201" s="133"/>
    </row>
    <row r="202" spans="1:20" s="6" customFormat="1" ht="13.5" customHeight="1" outlineLevel="1" thickBot="1">
      <c r="A202" s="683" t="s">
        <v>253</v>
      </c>
      <c r="B202" s="684"/>
      <c r="C202" s="13"/>
      <c r="D202" s="215">
        <v>955</v>
      </c>
      <c r="E202" s="215" t="s">
        <v>125</v>
      </c>
      <c r="F202" s="499">
        <v>5500000012852</v>
      </c>
      <c r="G202" s="521"/>
      <c r="H202" s="521"/>
      <c r="I202" s="522"/>
      <c r="J202" s="15">
        <v>291</v>
      </c>
      <c r="K202" s="273">
        <v>22000</v>
      </c>
      <c r="L202" s="278">
        <f t="shared" si="11"/>
        <v>22000</v>
      </c>
      <c r="M202" s="273">
        <v>16429</v>
      </c>
      <c r="N202" s="16"/>
      <c r="O202" s="16"/>
      <c r="P202" s="18"/>
      <c r="Q202" s="194">
        <f t="shared" si="10"/>
        <v>5571</v>
      </c>
      <c r="R202" s="103">
        <f t="shared" si="12"/>
        <v>5571</v>
      </c>
      <c r="S202" s="133"/>
      <c r="T202" s="133"/>
    </row>
    <row r="203" spans="1:20" s="6" customFormat="1" ht="13.5" customHeight="1" outlineLevel="1" thickBot="1">
      <c r="A203" s="683" t="s">
        <v>253</v>
      </c>
      <c r="B203" s="684"/>
      <c r="C203" s="13"/>
      <c r="D203" s="246">
        <v>955</v>
      </c>
      <c r="E203" s="246" t="s">
        <v>125</v>
      </c>
      <c r="F203" s="499">
        <v>5500000012853</v>
      </c>
      <c r="G203" s="521"/>
      <c r="H203" s="521"/>
      <c r="I203" s="522"/>
      <c r="J203" s="15">
        <v>291</v>
      </c>
      <c r="K203" s="273">
        <v>6000</v>
      </c>
      <c r="L203" s="278">
        <f t="shared" si="11"/>
        <v>6000</v>
      </c>
      <c r="M203" s="273">
        <v>2301</v>
      </c>
      <c r="N203" s="16"/>
      <c r="O203" s="16"/>
      <c r="P203" s="18"/>
      <c r="Q203" s="194">
        <f>K203-M203</f>
        <v>3699</v>
      </c>
      <c r="R203" s="103">
        <f t="shared" si="12"/>
        <v>3699</v>
      </c>
      <c r="S203" s="133"/>
      <c r="T203" s="133"/>
    </row>
    <row r="204" spans="1:20" s="6" customFormat="1" ht="13.5" customHeight="1" outlineLevel="1" thickBot="1">
      <c r="A204" s="683" t="s">
        <v>253</v>
      </c>
      <c r="B204" s="684"/>
      <c r="C204" s="13"/>
      <c r="D204" s="181">
        <v>955</v>
      </c>
      <c r="E204" s="181" t="s">
        <v>125</v>
      </c>
      <c r="F204" s="499">
        <v>5500000012853</v>
      </c>
      <c r="G204" s="521"/>
      <c r="H204" s="521"/>
      <c r="I204" s="522"/>
      <c r="J204" s="15">
        <v>292</v>
      </c>
      <c r="K204" s="273">
        <v>1000</v>
      </c>
      <c r="L204" s="278">
        <f t="shared" si="9"/>
        <v>1000</v>
      </c>
      <c r="M204" s="273">
        <v>0</v>
      </c>
      <c r="N204" s="16"/>
      <c r="O204" s="16"/>
      <c r="P204" s="18" t="s">
        <v>225</v>
      </c>
      <c r="Q204" s="194">
        <f t="shared" si="2"/>
        <v>1000</v>
      </c>
      <c r="R204" s="103">
        <f t="shared" si="3"/>
        <v>1000</v>
      </c>
      <c r="S204" s="133"/>
      <c r="T204" s="133"/>
    </row>
    <row r="205" spans="1:20" s="6" customFormat="1" ht="13.5" customHeight="1" outlineLevel="1" thickBot="1">
      <c r="A205" s="507" t="s">
        <v>52</v>
      </c>
      <c r="B205" s="508"/>
      <c r="C205" s="13"/>
      <c r="D205" s="59">
        <v>955</v>
      </c>
      <c r="E205" s="60" t="s">
        <v>125</v>
      </c>
      <c r="F205" s="499">
        <v>5500080140851</v>
      </c>
      <c r="G205" s="500"/>
      <c r="H205" s="500"/>
      <c r="I205" s="501"/>
      <c r="J205" s="15">
        <v>291</v>
      </c>
      <c r="K205" s="273">
        <v>216200</v>
      </c>
      <c r="L205" s="278">
        <f t="shared" si="9"/>
        <v>216200</v>
      </c>
      <c r="M205" s="273">
        <v>210020</v>
      </c>
      <c r="N205" s="16"/>
      <c r="O205" s="16"/>
      <c r="P205" s="18"/>
      <c r="Q205" s="194">
        <f t="shared" si="2"/>
        <v>6180</v>
      </c>
      <c r="R205" s="103">
        <f t="shared" si="3"/>
        <v>6180</v>
      </c>
      <c r="S205" s="133"/>
      <c r="T205" s="133"/>
    </row>
    <row r="206" spans="1:20" s="6" customFormat="1" ht="13.5" customHeight="1" hidden="1" outlineLevel="1" thickBot="1">
      <c r="A206" s="699" t="s">
        <v>220</v>
      </c>
      <c r="B206" s="715"/>
      <c r="C206" s="13"/>
      <c r="D206" s="195">
        <v>955</v>
      </c>
      <c r="E206" s="196" t="s">
        <v>125</v>
      </c>
      <c r="F206" s="499">
        <v>5500000012852</v>
      </c>
      <c r="G206" s="521"/>
      <c r="H206" s="521"/>
      <c r="I206" s="522"/>
      <c r="J206" s="15">
        <v>290</v>
      </c>
      <c r="K206" s="68"/>
      <c r="L206" s="189">
        <f t="shared" si="9"/>
        <v>0</v>
      </c>
      <c r="M206" s="71"/>
      <c r="N206" s="16"/>
      <c r="O206" s="16"/>
      <c r="P206" s="18"/>
      <c r="Q206" s="194">
        <f t="shared" si="2"/>
        <v>0</v>
      </c>
      <c r="R206" s="103">
        <f t="shared" si="3"/>
        <v>0</v>
      </c>
      <c r="S206" s="133"/>
      <c r="T206" s="133"/>
    </row>
    <row r="207" spans="1:20" s="6" customFormat="1" ht="13.5" customHeight="1" hidden="1" outlineLevel="1" thickBot="1">
      <c r="A207" s="729"/>
      <c r="B207" s="730"/>
      <c r="C207" s="13"/>
      <c r="D207" s="204">
        <v>955</v>
      </c>
      <c r="E207" s="205" t="s">
        <v>125</v>
      </c>
      <c r="F207" s="499">
        <v>5500000012852</v>
      </c>
      <c r="G207" s="521"/>
      <c r="H207" s="521"/>
      <c r="I207" s="522"/>
      <c r="J207" s="15">
        <v>296</v>
      </c>
      <c r="K207" s="68"/>
      <c r="L207" s="189">
        <f t="shared" si="9"/>
        <v>0</v>
      </c>
      <c r="M207" s="71"/>
      <c r="N207" s="16"/>
      <c r="O207" s="16"/>
      <c r="P207" s="18"/>
      <c r="Q207" s="194">
        <f t="shared" si="2"/>
        <v>0</v>
      </c>
      <c r="R207" s="103">
        <f t="shared" si="3"/>
        <v>0</v>
      </c>
      <c r="S207" s="133"/>
      <c r="T207" s="133"/>
    </row>
    <row r="208" spans="1:20" s="6" customFormat="1" ht="13.5" customHeight="1" outlineLevel="1" thickBot="1">
      <c r="A208" s="508" t="s">
        <v>94</v>
      </c>
      <c r="B208" s="508"/>
      <c r="C208" s="238"/>
      <c r="D208" s="250">
        <v>955</v>
      </c>
      <c r="E208" s="243" t="s">
        <v>125</v>
      </c>
      <c r="F208" s="499" t="s">
        <v>248</v>
      </c>
      <c r="G208" s="521"/>
      <c r="H208" s="521"/>
      <c r="I208" s="522"/>
      <c r="J208" s="15">
        <v>310</v>
      </c>
      <c r="K208" s="273">
        <v>10499</v>
      </c>
      <c r="L208" s="272">
        <f>K208</f>
        <v>10499</v>
      </c>
      <c r="M208" s="273">
        <v>10499</v>
      </c>
      <c r="N208" s="16"/>
      <c r="O208" s="16"/>
      <c r="P208" s="18"/>
      <c r="Q208" s="194">
        <f>L208-M208</f>
        <v>0</v>
      </c>
      <c r="R208" s="236">
        <f>Q208</f>
        <v>0</v>
      </c>
      <c r="S208" s="133"/>
      <c r="T208" s="133"/>
    </row>
    <row r="209" spans="1:20" s="6" customFormat="1" ht="13.5" customHeight="1" outlineLevel="1" thickBot="1">
      <c r="A209" s="508" t="s">
        <v>222</v>
      </c>
      <c r="B209" s="508"/>
      <c r="C209" s="238"/>
      <c r="D209" s="242">
        <v>955</v>
      </c>
      <c r="E209" s="244" t="s">
        <v>125</v>
      </c>
      <c r="F209" s="499" t="s">
        <v>248</v>
      </c>
      <c r="G209" s="521"/>
      <c r="H209" s="521"/>
      <c r="I209" s="522"/>
      <c r="J209" s="15">
        <v>346</v>
      </c>
      <c r="K209" s="273">
        <v>8150.11</v>
      </c>
      <c r="L209" s="272">
        <f>K209</f>
        <v>8150.11</v>
      </c>
      <c r="M209" s="273">
        <v>6167.66</v>
      </c>
      <c r="N209" s="16"/>
      <c r="O209" s="16"/>
      <c r="P209" s="18"/>
      <c r="Q209" s="194">
        <f>L209-M209</f>
        <v>1982.4499999999998</v>
      </c>
      <c r="R209" s="236">
        <f>Q209</f>
        <v>1982.4499999999998</v>
      </c>
      <c r="S209" s="133"/>
      <c r="T209" s="133"/>
    </row>
    <row r="210" spans="1:20" s="6" customFormat="1" ht="13.5" customHeight="1" outlineLevel="1" thickBot="1">
      <c r="A210" s="508" t="s">
        <v>94</v>
      </c>
      <c r="B210" s="508"/>
      <c r="C210" s="281">
        <v>944</v>
      </c>
      <c r="D210" s="242">
        <v>955</v>
      </c>
      <c r="E210" s="244" t="s">
        <v>125</v>
      </c>
      <c r="F210" s="499" t="s">
        <v>248</v>
      </c>
      <c r="G210" s="521"/>
      <c r="H210" s="521"/>
      <c r="I210" s="522"/>
      <c r="J210" s="15">
        <v>310</v>
      </c>
      <c r="K210" s="273">
        <v>128641.7</v>
      </c>
      <c r="L210" s="273">
        <v>18130.7</v>
      </c>
      <c r="M210" s="273">
        <v>128621.7</v>
      </c>
      <c r="N210" s="16"/>
      <c r="O210" s="16"/>
      <c r="P210" s="18"/>
      <c r="Q210" s="194">
        <f>K210-M210</f>
        <v>20</v>
      </c>
      <c r="R210" s="103">
        <f>Q210</f>
        <v>20</v>
      </c>
      <c r="S210" s="133"/>
      <c r="T210" s="133"/>
    </row>
    <row r="211" spans="1:20" s="6" customFormat="1" ht="13.5" customHeight="1" outlineLevel="1">
      <c r="A211" s="517" t="s">
        <v>222</v>
      </c>
      <c r="B211" s="517"/>
      <c r="C211" s="354">
        <v>944</v>
      </c>
      <c r="D211" s="280">
        <v>955</v>
      </c>
      <c r="E211" s="355" t="s">
        <v>125</v>
      </c>
      <c r="F211" s="513" t="s">
        <v>248</v>
      </c>
      <c r="G211" s="559"/>
      <c r="H211" s="559"/>
      <c r="I211" s="560"/>
      <c r="J211" s="288">
        <v>346</v>
      </c>
      <c r="K211" s="289">
        <v>21378.3</v>
      </c>
      <c r="L211" s="290">
        <f>K211</f>
        <v>21378.3</v>
      </c>
      <c r="M211" s="289">
        <v>21378.3</v>
      </c>
      <c r="N211" s="291"/>
      <c r="O211" s="291"/>
      <c r="P211" s="292"/>
      <c r="Q211" s="293">
        <f>L211-M211</f>
        <v>0</v>
      </c>
      <c r="R211" s="356">
        <f>Q211</f>
        <v>0</v>
      </c>
      <c r="S211" s="133"/>
      <c r="T211" s="133"/>
    </row>
    <row r="212" spans="1:20" s="6" customFormat="1" ht="11.25" outlineLevel="1">
      <c r="A212" s="731"/>
      <c r="B212" s="732"/>
      <c r="C212" s="732"/>
      <c r="D212" s="732"/>
      <c r="E212" s="732"/>
      <c r="F212" s="732"/>
      <c r="G212" s="732"/>
      <c r="H212" s="732"/>
      <c r="I212" s="732"/>
      <c r="J212" s="732"/>
      <c r="K212" s="732"/>
      <c r="L212" s="732"/>
      <c r="M212" s="732"/>
      <c r="N212" s="732"/>
      <c r="O212" s="732"/>
      <c r="P212" s="732"/>
      <c r="Q212" s="732"/>
      <c r="R212" s="733"/>
      <c r="S212" s="133"/>
      <c r="T212" s="133"/>
    </row>
    <row r="213" spans="1:20" s="77" customFormat="1" ht="15" customHeight="1" outlineLevel="1">
      <c r="A213" s="678" t="s">
        <v>162</v>
      </c>
      <c r="B213" s="679"/>
      <c r="C213" s="239"/>
      <c r="D213" s="241">
        <v>955</v>
      </c>
      <c r="E213" s="357" t="s">
        <v>125</v>
      </c>
      <c r="F213" s="509">
        <v>5600000010244</v>
      </c>
      <c r="G213" s="510"/>
      <c r="H213" s="510"/>
      <c r="I213" s="511"/>
      <c r="J213" s="330">
        <v>226</v>
      </c>
      <c r="K213" s="358">
        <v>1509968.35</v>
      </c>
      <c r="L213" s="277">
        <f aca="true" t="shared" si="13" ref="L213:L220">K213</f>
        <v>1509968.35</v>
      </c>
      <c r="M213" s="358">
        <v>1498770</v>
      </c>
      <c r="N213" s="313"/>
      <c r="O213" s="313"/>
      <c r="P213" s="314"/>
      <c r="Q213" s="299">
        <f t="shared" si="2"/>
        <v>11198.350000000093</v>
      </c>
      <c r="R213" s="300">
        <f t="shared" si="3"/>
        <v>11198.350000000093</v>
      </c>
      <c r="S213" s="140"/>
      <c r="T213" s="140"/>
    </row>
    <row r="214" spans="1:20" s="77" customFormat="1" ht="15" customHeight="1" hidden="1" outlineLevel="1" thickBot="1">
      <c r="A214" s="671" t="s">
        <v>163</v>
      </c>
      <c r="B214" s="671"/>
      <c r="C214" s="240"/>
      <c r="D214" s="62" t="s">
        <v>14</v>
      </c>
      <c r="E214" s="223" t="s">
        <v>109</v>
      </c>
      <c r="F214" s="526">
        <v>5700000010244</v>
      </c>
      <c r="G214" s="527"/>
      <c r="H214" s="527"/>
      <c r="I214" s="528"/>
      <c r="J214" s="63">
        <v>225</v>
      </c>
      <c r="K214" s="86">
        <v>0</v>
      </c>
      <c r="L214" s="112">
        <f t="shared" si="13"/>
        <v>0</v>
      </c>
      <c r="M214" s="155">
        <v>0</v>
      </c>
      <c r="N214" s="74" t="s">
        <v>41</v>
      </c>
      <c r="O214" s="74" t="s">
        <v>41</v>
      </c>
      <c r="P214" s="75"/>
      <c r="Q214" s="194">
        <f aca="true" t="shared" si="14" ref="Q214:Q285">L214-M214</f>
        <v>0</v>
      </c>
      <c r="R214" s="103">
        <f aca="true" t="shared" si="15" ref="R214:R310">Q214</f>
        <v>0</v>
      </c>
      <c r="S214" s="140"/>
      <c r="T214" s="140"/>
    </row>
    <row r="215" spans="1:20" s="77" customFormat="1" ht="15" customHeight="1" hidden="1" outlineLevel="1" thickBot="1">
      <c r="A215" s="718" t="s">
        <v>163</v>
      </c>
      <c r="B215" s="718"/>
      <c r="C215" s="361"/>
      <c r="D215" s="362">
        <v>955</v>
      </c>
      <c r="E215" s="362" t="s">
        <v>125</v>
      </c>
      <c r="F215" s="518">
        <v>5700000010244</v>
      </c>
      <c r="G215" s="519"/>
      <c r="H215" s="519"/>
      <c r="I215" s="520"/>
      <c r="J215" s="363">
        <v>340</v>
      </c>
      <c r="K215" s="364">
        <v>0</v>
      </c>
      <c r="L215" s="365">
        <f t="shared" si="13"/>
        <v>0</v>
      </c>
      <c r="M215" s="366">
        <v>0</v>
      </c>
      <c r="N215" s="367"/>
      <c r="O215" s="367"/>
      <c r="P215" s="368"/>
      <c r="Q215" s="293">
        <f t="shared" si="14"/>
        <v>0</v>
      </c>
      <c r="R215" s="294">
        <f t="shared" si="15"/>
        <v>0</v>
      </c>
      <c r="S215" s="140"/>
      <c r="T215" s="140"/>
    </row>
    <row r="216" spans="1:20" s="77" customFormat="1" ht="11.25" outlineLevel="1">
      <c r="A216" s="734"/>
      <c r="B216" s="735"/>
      <c r="C216" s="370"/>
      <c r="D216" s="371"/>
      <c r="E216" s="371"/>
      <c r="F216" s="360"/>
      <c r="G216" s="360"/>
      <c r="H216" s="360"/>
      <c r="I216" s="360"/>
      <c r="J216" s="371"/>
      <c r="K216" s="372"/>
      <c r="L216" s="372"/>
      <c r="M216" s="373"/>
      <c r="N216" s="374"/>
      <c r="O216" s="374"/>
      <c r="P216" s="374"/>
      <c r="Q216" s="322"/>
      <c r="R216" s="323"/>
      <c r="S216" s="140"/>
      <c r="T216" s="140"/>
    </row>
    <row r="217" spans="1:21" s="77" customFormat="1" ht="14.25" customHeight="1" outlineLevel="1" thickBot="1">
      <c r="A217" s="678" t="s">
        <v>187</v>
      </c>
      <c r="B217" s="679"/>
      <c r="C217" s="239"/>
      <c r="D217" s="223" t="s">
        <v>14</v>
      </c>
      <c r="E217" s="223" t="s">
        <v>110</v>
      </c>
      <c r="F217" s="509">
        <v>5500000013244</v>
      </c>
      <c r="G217" s="510"/>
      <c r="H217" s="510"/>
      <c r="I217" s="511"/>
      <c r="J217" s="330">
        <v>226</v>
      </c>
      <c r="K217" s="331">
        <f>K218</f>
        <v>50000</v>
      </c>
      <c r="L217" s="270">
        <f t="shared" si="13"/>
        <v>50000</v>
      </c>
      <c r="M217" s="332">
        <f>M218</f>
        <v>50000</v>
      </c>
      <c r="N217" s="313"/>
      <c r="O217" s="313"/>
      <c r="P217" s="314"/>
      <c r="Q217" s="299">
        <f t="shared" si="14"/>
        <v>0</v>
      </c>
      <c r="R217" s="300">
        <f t="shared" si="15"/>
        <v>0</v>
      </c>
      <c r="S217" s="140"/>
      <c r="T217" s="140"/>
      <c r="U217" s="77" t="s">
        <v>153</v>
      </c>
    </row>
    <row r="218" spans="1:20" s="6" customFormat="1" ht="14.25" customHeight="1" outlineLevel="1">
      <c r="A218" s="508" t="s">
        <v>90</v>
      </c>
      <c r="B218" s="508"/>
      <c r="C218" s="238"/>
      <c r="D218" s="14" t="s">
        <v>14</v>
      </c>
      <c r="E218" s="14" t="s">
        <v>110</v>
      </c>
      <c r="F218" s="499">
        <v>5500000013244</v>
      </c>
      <c r="G218" s="500"/>
      <c r="H218" s="500"/>
      <c r="I218" s="501"/>
      <c r="J218" s="15" t="s">
        <v>91</v>
      </c>
      <c r="K218" s="271">
        <v>50000</v>
      </c>
      <c r="L218" s="272">
        <f t="shared" si="13"/>
        <v>50000</v>
      </c>
      <c r="M218" s="273">
        <v>50000</v>
      </c>
      <c r="N218" s="16" t="s">
        <v>153</v>
      </c>
      <c r="O218" s="16" t="s">
        <v>41</v>
      </c>
      <c r="P218" s="18"/>
      <c r="Q218" s="194">
        <f t="shared" si="14"/>
        <v>0</v>
      </c>
      <c r="R218" s="103">
        <f t="shared" si="15"/>
        <v>0</v>
      </c>
      <c r="S218" s="133"/>
      <c r="T218" s="133"/>
    </row>
    <row r="219" spans="1:20" s="6" customFormat="1" ht="14.25" customHeight="1" hidden="1" outlineLevel="1" thickBot="1">
      <c r="A219" s="542" t="s">
        <v>188</v>
      </c>
      <c r="B219" s="543"/>
      <c r="C219" s="238"/>
      <c r="D219" s="62">
        <v>955</v>
      </c>
      <c r="E219" s="62" t="s">
        <v>164</v>
      </c>
      <c r="F219" s="516"/>
      <c r="G219" s="500"/>
      <c r="H219" s="500"/>
      <c r="I219" s="501"/>
      <c r="J219" s="15"/>
      <c r="K219" s="83">
        <f>K220+K221+K222</f>
        <v>0</v>
      </c>
      <c r="L219" s="93">
        <f t="shared" si="13"/>
        <v>0</v>
      </c>
      <c r="M219" s="121">
        <f>M220+M222</f>
        <v>0</v>
      </c>
      <c r="N219" s="16"/>
      <c r="O219" s="16"/>
      <c r="P219" s="18"/>
      <c r="Q219" s="194">
        <f t="shared" si="14"/>
        <v>0</v>
      </c>
      <c r="R219" s="103">
        <f t="shared" si="15"/>
        <v>0</v>
      </c>
      <c r="S219" s="133"/>
      <c r="T219" s="133"/>
    </row>
    <row r="220" spans="1:20" s="6" customFormat="1" ht="15" customHeight="1" hidden="1" outlineLevel="1" thickBot="1">
      <c r="A220" s="507" t="s">
        <v>166</v>
      </c>
      <c r="B220" s="508"/>
      <c r="C220" s="238"/>
      <c r="D220" s="59">
        <v>955</v>
      </c>
      <c r="E220" s="60" t="s">
        <v>164</v>
      </c>
      <c r="F220" s="516"/>
      <c r="G220" s="500"/>
      <c r="H220" s="500"/>
      <c r="I220" s="501"/>
      <c r="J220" s="15">
        <v>290</v>
      </c>
      <c r="K220" s="65">
        <v>0</v>
      </c>
      <c r="L220" s="94">
        <f t="shared" si="13"/>
        <v>0</v>
      </c>
      <c r="M220" s="71">
        <v>0</v>
      </c>
      <c r="N220" s="16"/>
      <c r="O220" s="16"/>
      <c r="P220" s="18"/>
      <c r="Q220" s="194">
        <f t="shared" si="14"/>
        <v>0</v>
      </c>
      <c r="R220" s="103">
        <f t="shared" si="15"/>
        <v>0</v>
      </c>
      <c r="S220" s="133"/>
      <c r="T220" s="133"/>
    </row>
    <row r="221" spans="1:20" s="6" customFormat="1" ht="15" customHeight="1" hidden="1" outlineLevel="1" thickBot="1">
      <c r="A221" s="507" t="s">
        <v>90</v>
      </c>
      <c r="B221" s="508"/>
      <c r="C221" s="238"/>
      <c r="D221" s="156">
        <v>955</v>
      </c>
      <c r="E221" s="157" t="s">
        <v>164</v>
      </c>
      <c r="F221" s="516"/>
      <c r="G221" s="500"/>
      <c r="H221" s="500"/>
      <c r="I221" s="501"/>
      <c r="J221" s="15">
        <v>226</v>
      </c>
      <c r="K221" s="65">
        <v>0</v>
      </c>
      <c r="L221" s="94">
        <v>0</v>
      </c>
      <c r="M221" s="71">
        <v>0</v>
      </c>
      <c r="N221" s="16"/>
      <c r="O221" s="16"/>
      <c r="P221" s="18"/>
      <c r="Q221" s="194">
        <f t="shared" si="14"/>
        <v>0</v>
      </c>
      <c r="R221" s="103">
        <f t="shared" si="15"/>
        <v>0</v>
      </c>
      <c r="S221" s="133"/>
      <c r="T221" s="133"/>
    </row>
    <row r="222" spans="1:20" s="6" customFormat="1" ht="22.5" customHeight="1" hidden="1" outlineLevel="1" thickBot="1">
      <c r="A222" s="694" t="s">
        <v>165</v>
      </c>
      <c r="B222" s="517"/>
      <c r="C222" s="309"/>
      <c r="D222" s="287" t="s">
        <v>14</v>
      </c>
      <c r="E222" s="287" t="s">
        <v>110</v>
      </c>
      <c r="F222" s="720"/>
      <c r="G222" s="514"/>
      <c r="H222" s="514"/>
      <c r="I222" s="515"/>
      <c r="J222" s="288">
        <v>340</v>
      </c>
      <c r="K222" s="310">
        <v>0</v>
      </c>
      <c r="L222" s="311">
        <f>K222</f>
        <v>0</v>
      </c>
      <c r="M222" s="312">
        <v>0</v>
      </c>
      <c r="N222" s="291" t="s">
        <v>41</v>
      </c>
      <c r="O222" s="291" t="s">
        <v>41</v>
      </c>
      <c r="P222" s="292"/>
      <c r="Q222" s="293">
        <f t="shared" si="14"/>
        <v>0</v>
      </c>
      <c r="R222" s="294">
        <f t="shared" si="15"/>
        <v>0</v>
      </c>
      <c r="S222" s="133"/>
      <c r="T222" s="133"/>
    </row>
    <row r="223" spans="1:20" s="6" customFormat="1" ht="11.25" outlineLevel="1">
      <c r="A223" s="315"/>
      <c r="B223" s="316"/>
      <c r="C223" s="317"/>
      <c r="D223" s="305"/>
      <c r="E223" s="305"/>
      <c r="F223" s="305"/>
      <c r="G223" s="305"/>
      <c r="H223" s="305"/>
      <c r="I223" s="305"/>
      <c r="J223" s="305"/>
      <c r="K223" s="318"/>
      <c r="L223" s="319"/>
      <c r="M223" s="320"/>
      <c r="N223" s="321"/>
      <c r="O223" s="321"/>
      <c r="P223" s="321"/>
      <c r="Q223" s="322"/>
      <c r="R223" s="323"/>
      <c r="S223" s="133"/>
      <c r="T223" s="133"/>
    </row>
    <row r="224" spans="1:20" s="77" customFormat="1" ht="24" customHeight="1" outlineLevel="1">
      <c r="A224" s="686" t="s">
        <v>254</v>
      </c>
      <c r="B224" s="687"/>
      <c r="C224" s="421"/>
      <c r="D224" s="389">
        <v>955</v>
      </c>
      <c r="E224" s="389" t="s">
        <v>135</v>
      </c>
      <c r="F224" s="529">
        <v>16000000010</v>
      </c>
      <c r="G224" s="530"/>
      <c r="H224" s="530"/>
      <c r="I224" s="531"/>
      <c r="J224" s="390" t="s">
        <v>153</v>
      </c>
      <c r="K224" s="422">
        <f>K228+K230+K232+K233+K246+K234+K235+K240+K242+K243+K244+K249+K245+K251+K239+K229+K250+K248+K247+K226</f>
        <v>11445499.999999998</v>
      </c>
      <c r="L224" s="423">
        <f>K224</f>
        <v>11445499.999999998</v>
      </c>
      <c r="M224" s="424">
        <f>M228+M230+M232+M233+M246+M234+M235+M240+M242+M243+M244+M249+M245+M251+M229+M250+M248+M247+M226+M239</f>
        <v>9823948.46</v>
      </c>
      <c r="N224" s="393"/>
      <c r="O224" s="393" t="s">
        <v>153</v>
      </c>
      <c r="P224" s="394"/>
      <c r="Q224" s="425">
        <f t="shared" si="14"/>
        <v>1621551.5399999972</v>
      </c>
      <c r="R224" s="426">
        <f t="shared" si="15"/>
        <v>1621551.5399999972</v>
      </c>
      <c r="S224" s="140"/>
      <c r="T224" s="140"/>
    </row>
    <row r="225" spans="1:20" s="77" customFormat="1" ht="12" outlineLevel="1">
      <c r="A225" s="430"/>
      <c r="B225" s="359"/>
      <c r="C225" s="370"/>
      <c r="D225" s="381"/>
      <c r="E225" s="381"/>
      <c r="F225" s="385"/>
      <c r="G225" s="381"/>
      <c r="H225" s="381"/>
      <c r="I225" s="381"/>
      <c r="J225" s="381"/>
      <c r="K225" s="431"/>
      <c r="L225" s="431"/>
      <c r="M225" s="432"/>
      <c r="N225" s="374"/>
      <c r="O225" s="374"/>
      <c r="P225" s="374"/>
      <c r="Q225" s="322"/>
      <c r="R225" s="323"/>
      <c r="S225" s="140"/>
      <c r="T225" s="140"/>
    </row>
    <row r="226" spans="1:20" s="77" customFormat="1" ht="11.25" outlineLevel="1">
      <c r="A226" s="728" t="s">
        <v>167</v>
      </c>
      <c r="B226" s="728"/>
      <c r="C226" s="427"/>
      <c r="D226" s="255" t="s">
        <v>14</v>
      </c>
      <c r="E226" s="255" t="s">
        <v>111</v>
      </c>
      <c r="F226" s="535">
        <v>1600000010244</v>
      </c>
      <c r="G226" s="533"/>
      <c r="H226" s="533"/>
      <c r="I226" s="534"/>
      <c r="J226" s="31">
        <v>346</v>
      </c>
      <c r="K226" s="428">
        <v>3000</v>
      </c>
      <c r="L226" s="272">
        <f>K226</f>
        <v>3000</v>
      </c>
      <c r="M226" s="429">
        <v>3000</v>
      </c>
      <c r="N226" s="297" t="s">
        <v>41</v>
      </c>
      <c r="O226" s="420" t="s">
        <v>153</v>
      </c>
      <c r="P226" s="298"/>
      <c r="Q226" s="377">
        <f>L226-M226</f>
        <v>0</v>
      </c>
      <c r="R226" s="378">
        <f>Q226</f>
        <v>0</v>
      </c>
      <c r="S226" s="140"/>
      <c r="T226" s="140"/>
    </row>
    <row r="227" spans="1:20" s="77" customFormat="1" ht="11.25" outlineLevel="1">
      <c r="A227" s="716"/>
      <c r="B227" s="717"/>
      <c r="C227" s="284"/>
      <c r="D227" s="304"/>
      <c r="E227" s="304"/>
      <c r="F227" s="721">
        <v>6000000010</v>
      </c>
      <c r="G227" s="722"/>
      <c r="H227" s="722"/>
      <c r="I227" s="723"/>
      <c r="J227" s="306"/>
      <c r="K227" s="395"/>
      <c r="L227" s="307"/>
      <c r="M227" s="396"/>
      <c r="N227" s="308"/>
      <c r="O227" s="325"/>
      <c r="P227" s="347"/>
      <c r="Q227" s="440"/>
      <c r="R227" s="441"/>
      <c r="S227" s="140"/>
      <c r="T227" s="140"/>
    </row>
    <row r="228" spans="1:20" s="6" customFormat="1" ht="11.25" outlineLevel="1">
      <c r="A228" s="508" t="s">
        <v>78</v>
      </c>
      <c r="B228" s="508"/>
      <c r="C228" s="13"/>
      <c r="D228" s="37">
        <v>955</v>
      </c>
      <c r="E228" s="28" t="s">
        <v>135</v>
      </c>
      <c r="F228" s="499">
        <v>6000000010111</v>
      </c>
      <c r="G228" s="500"/>
      <c r="H228" s="500"/>
      <c r="I228" s="501"/>
      <c r="J228" s="15">
        <v>211</v>
      </c>
      <c r="K228" s="273">
        <v>1070000</v>
      </c>
      <c r="L228" s="272">
        <f>K228</f>
        <v>1070000</v>
      </c>
      <c r="M228" s="273">
        <v>857445.07</v>
      </c>
      <c r="N228" s="16"/>
      <c r="O228" s="16"/>
      <c r="P228" s="438"/>
      <c r="Q228" s="442">
        <f t="shared" si="14"/>
        <v>212554.93000000005</v>
      </c>
      <c r="R228" s="443">
        <f t="shared" si="15"/>
        <v>212554.93000000005</v>
      </c>
      <c r="S228" s="133"/>
      <c r="T228" s="133"/>
    </row>
    <row r="229" spans="1:20" s="6" customFormat="1" ht="11.25" outlineLevel="1">
      <c r="A229" s="683" t="s">
        <v>233</v>
      </c>
      <c r="B229" s="503"/>
      <c r="C229" s="13"/>
      <c r="D229" s="211">
        <v>955</v>
      </c>
      <c r="E229" s="211" t="s">
        <v>135</v>
      </c>
      <c r="F229" s="499">
        <v>6000000010111</v>
      </c>
      <c r="G229" s="521"/>
      <c r="H229" s="521"/>
      <c r="I229" s="522"/>
      <c r="J229" s="15">
        <v>266</v>
      </c>
      <c r="K229" s="273">
        <v>0</v>
      </c>
      <c r="L229" s="272">
        <f>K229</f>
        <v>0</v>
      </c>
      <c r="M229" s="273">
        <v>0</v>
      </c>
      <c r="N229" s="16"/>
      <c r="O229" s="16"/>
      <c r="P229" s="438"/>
      <c r="Q229" s="442">
        <f>L229-M229</f>
        <v>0</v>
      </c>
      <c r="R229" s="443">
        <f>Q229</f>
        <v>0</v>
      </c>
      <c r="S229" s="133"/>
      <c r="T229" s="133"/>
    </row>
    <row r="230" spans="1:20" s="6" customFormat="1" ht="14.25" customHeight="1" outlineLevel="1">
      <c r="A230" s="508" t="s">
        <v>81</v>
      </c>
      <c r="B230" s="508"/>
      <c r="C230" s="13"/>
      <c r="D230" s="14" t="s">
        <v>14</v>
      </c>
      <c r="E230" s="14" t="s">
        <v>111</v>
      </c>
      <c r="F230" s="499">
        <v>6000000010119</v>
      </c>
      <c r="G230" s="500"/>
      <c r="H230" s="500"/>
      <c r="I230" s="501"/>
      <c r="J230" s="15">
        <v>213</v>
      </c>
      <c r="K230" s="273">
        <v>392600</v>
      </c>
      <c r="L230" s="272">
        <f aca="true" t="shared" si="16" ref="L230:L244">K230</f>
        <v>392600</v>
      </c>
      <c r="M230" s="273">
        <v>263098.2</v>
      </c>
      <c r="N230" s="16" t="s">
        <v>41</v>
      </c>
      <c r="O230" s="16" t="s">
        <v>41</v>
      </c>
      <c r="P230" s="438"/>
      <c r="Q230" s="442">
        <f t="shared" si="14"/>
        <v>129501.79999999999</v>
      </c>
      <c r="R230" s="443">
        <f t="shared" si="15"/>
        <v>129501.79999999999</v>
      </c>
      <c r="S230" s="133"/>
      <c r="T230" s="133"/>
    </row>
    <row r="231" spans="1:20" s="6" customFormat="1" ht="14.25" customHeight="1" hidden="1" outlineLevel="1" thickBot="1">
      <c r="A231" s="508" t="s">
        <v>81</v>
      </c>
      <c r="B231" s="508"/>
      <c r="C231" s="13"/>
      <c r="D231" s="228">
        <v>955</v>
      </c>
      <c r="E231" s="229" t="s">
        <v>135</v>
      </c>
      <c r="F231" s="499">
        <v>6000000010111</v>
      </c>
      <c r="G231" s="500"/>
      <c r="H231" s="500"/>
      <c r="I231" s="501"/>
      <c r="J231" s="15">
        <v>266</v>
      </c>
      <c r="K231" s="273"/>
      <c r="L231" s="272">
        <v>0</v>
      </c>
      <c r="M231" s="282">
        <v>0</v>
      </c>
      <c r="N231" s="16"/>
      <c r="O231" s="16"/>
      <c r="P231" s="438"/>
      <c r="Q231" s="442"/>
      <c r="R231" s="443"/>
      <c r="S231" s="133"/>
      <c r="T231" s="133"/>
    </row>
    <row r="232" spans="1:20" s="6" customFormat="1" ht="15.75" customHeight="1" outlineLevel="1">
      <c r="A232" s="508" t="s">
        <v>84</v>
      </c>
      <c r="B232" s="508"/>
      <c r="C232" s="13"/>
      <c r="D232" s="14" t="s">
        <v>14</v>
      </c>
      <c r="E232" s="14" t="s">
        <v>111</v>
      </c>
      <c r="F232" s="499">
        <v>6000000010244</v>
      </c>
      <c r="G232" s="500"/>
      <c r="H232" s="500"/>
      <c r="I232" s="501"/>
      <c r="J232" s="15">
        <v>221</v>
      </c>
      <c r="K232" s="273">
        <v>200000</v>
      </c>
      <c r="L232" s="272">
        <f t="shared" si="16"/>
        <v>200000</v>
      </c>
      <c r="M232" s="273">
        <v>174000</v>
      </c>
      <c r="N232" s="16" t="s">
        <v>41</v>
      </c>
      <c r="O232" s="16" t="s">
        <v>41</v>
      </c>
      <c r="P232" s="438" t="s">
        <v>153</v>
      </c>
      <c r="Q232" s="442">
        <f t="shared" si="14"/>
        <v>26000</v>
      </c>
      <c r="R232" s="443">
        <f t="shared" si="15"/>
        <v>26000</v>
      </c>
      <c r="S232" s="133"/>
      <c r="T232" s="133"/>
    </row>
    <row r="233" spans="1:20" s="6" customFormat="1" ht="15.75" customHeight="1" outlineLevel="1">
      <c r="A233" s="508" t="s">
        <v>112</v>
      </c>
      <c r="B233" s="508"/>
      <c r="C233" s="13"/>
      <c r="D233" s="14" t="s">
        <v>14</v>
      </c>
      <c r="E233" s="14" t="s">
        <v>111</v>
      </c>
      <c r="F233" s="499">
        <v>6000000010244</v>
      </c>
      <c r="G233" s="500"/>
      <c r="H233" s="500"/>
      <c r="I233" s="501"/>
      <c r="J233" s="15">
        <v>222</v>
      </c>
      <c r="K233" s="273">
        <v>5000</v>
      </c>
      <c r="L233" s="272">
        <f t="shared" si="16"/>
        <v>5000</v>
      </c>
      <c r="M233" s="273">
        <v>0</v>
      </c>
      <c r="N233" s="213"/>
      <c r="O233" s="16" t="s">
        <v>41</v>
      </c>
      <c r="P233" s="439"/>
      <c r="Q233" s="442">
        <f t="shared" si="14"/>
        <v>5000</v>
      </c>
      <c r="R233" s="443">
        <f t="shared" si="15"/>
        <v>5000</v>
      </c>
      <c r="S233" s="133"/>
      <c r="T233" s="133"/>
    </row>
    <row r="234" spans="1:20" s="6" customFormat="1" ht="15" customHeight="1" outlineLevel="1">
      <c r="A234" s="508" t="s">
        <v>88</v>
      </c>
      <c r="B234" s="508"/>
      <c r="C234" s="13"/>
      <c r="D234" s="14" t="s">
        <v>14</v>
      </c>
      <c r="E234" s="14" t="s">
        <v>111</v>
      </c>
      <c r="F234" s="499">
        <v>6000000010244</v>
      </c>
      <c r="G234" s="500"/>
      <c r="H234" s="500"/>
      <c r="I234" s="501"/>
      <c r="J234" s="15">
        <v>225</v>
      </c>
      <c r="K234" s="273">
        <v>2846900</v>
      </c>
      <c r="L234" s="272">
        <f t="shared" si="16"/>
        <v>2846900</v>
      </c>
      <c r="M234" s="273">
        <v>2751371.4</v>
      </c>
      <c r="N234" s="16"/>
      <c r="O234" s="16" t="s">
        <v>41</v>
      </c>
      <c r="P234" s="439" t="s">
        <v>225</v>
      </c>
      <c r="Q234" s="442">
        <f t="shared" si="14"/>
        <v>95528.6000000001</v>
      </c>
      <c r="R234" s="443">
        <f t="shared" si="15"/>
        <v>95528.6000000001</v>
      </c>
      <c r="S234" s="133"/>
      <c r="T234" s="133"/>
    </row>
    <row r="235" spans="1:20" s="6" customFormat="1" ht="15" customHeight="1" outlineLevel="1">
      <c r="A235" s="508" t="s">
        <v>90</v>
      </c>
      <c r="B235" s="508"/>
      <c r="C235" s="13"/>
      <c r="D235" s="57">
        <v>955</v>
      </c>
      <c r="E235" s="57" t="s">
        <v>135</v>
      </c>
      <c r="F235" s="499">
        <v>6000000010244</v>
      </c>
      <c r="G235" s="500"/>
      <c r="H235" s="500"/>
      <c r="I235" s="501"/>
      <c r="J235" s="15">
        <v>226</v>
      </c>
      <c r="K235" s="273">
        <v>3937520.03</v>
      </c>
      <c r="L235" s="272">
        <f t="shared" si="16"/>
        <v>3937520.03</v>
      </c>
      <c r="M235" s="273">
        <v>3124243</v>
      </c>
      <c r="N235" s="16"/>
      <c r="O235" s="58"/>
      <c r="P235" s="439"/>
      <c r="Q235" s="442">
        <f t="shared" si="14"/>
        <v>813277.0299999998</v>
      </c>
      <c r="R235" s="444">
        <f t="shared" si="15"/>
        <v>813277.0299999998</v>
      </c>
      <c r="S235" s="133"/>
      <c r="T235" s="133"/>
    </row>
    <row r="236" spans="1:20" s="6" customFormat="1" ht="15" customHeight="1" hidden="1" outlineLevel="1" thickBot="1">
      <c r="A236" s="508" t="s">
        <v>92</v>
      </c>
      <c r="B236" s="508"/>
      <c r="C236" s="13"/>
      <c r="D236" s="206">
        <v>955</v>
      </c>
      <c r="E236" s="206" t="s">
        <v>135</v>
      </c>
      <c r="F236" s="499">
        <v>6000000010244</v>
      </c>
      <c r="G236" s="500"/>
      <c r="H236" s="500"/>
      <c r="I236" s="501"/>
      <c r="J236" s="15">
        <v>296</v>
      </c>
      <c r="K236" s="273"/>
      <c r="L236" s="272">
        <f>K236</f>
        <v>0</v>
      </c>
      <c r="M236" s="273">
        <v>0</v>
      </c>
      <c r="N236" s="16"/>
      <c r="O236" s="58"/>
      <c r="P236" s="439"/>
      <c r="Q236" s="442">
        <f t="shared" si="14"/>
        <v>0</v>
      </c>
      <c r="R236" s="444">
        <f t="shared" si="15"/>
        <v>0</v>
      </c>
      <c r="S236" s="133"/>
      <c r="T236" s="133"/>
    </row>
    <row r="237" spans="1:20" s="6" customFormat="1" ht="14.25" customHeight="1" hidden="1" outlineLevel="1" thickBot="1">
      <c r="A237" s="508" t="s">
        <v>92</v>
      </c>
      <c r="B237" s="508"/>
      <c r="C237" s="13"/>
      <c r="D237" s="14" t="s">
        <v>14</v>
      </c>
      <c r="E237" s="201" t="s">
        <v>111</v>
      </c>
      <c r="F237" s="499">
        <v>6000000010244</v>
      </c>
      <c r="G237" s="523"/>
      <c r="H237" s="523"/>
      <c r="I237" s="524"/>
      <c r="J237" s="32">
        <v>291</v>
      </c>
      <c r="K237" s="273"/>
      <c r="L237" s="272">
        <f t="shared" si="16"/>
        <v>0</v>
      </c>
      <c r="M237" s="273">
        <v>11470</v>
      </c>
      <c r="N237" s="16"/>
      <c r="O237" s="16" t="s">
        <v>41</v>
      </c>
      <c r="P237" s="438"/>
      <c r="Q237" s="442">
        <f t="shared" si="14"/>
        <v>-11470</v>
      </c>
      <c r="R237" s="444">
        <f t="shared" si="15"/>
        <v>-11470</v>
      </c>
      <c r="S237" s="133"/>
      <c r="T237" s="133"/>
    </row>
    <row r="238" spans="1:20" s="6" customFormat="1" ht="14.25" customHeight="1" hidden="1" outlineLevel="1" thickBot="1">
      <c r="A238" s="683" t="s">
        <v>92</v>
      </c>
      <c r="B238" s="503"/>
      <c r="C238" s="13"/>
      <c r="D238" s="200">
        <v>955</v>
      </c>
      <c r="E238" s="201" t="s">
        <v>135</v>
      </c>
      <c r="F238" s="499">
        <v>6000000010244</v>
      </c>
      <c r="G238" s="523"/>
      <c r="H238" s="523"/>
      <c r="I238" s="524"/>
      <c r="J238" s="32">
        <v>296</v>
      </c>
      <c r="K238" s="273"/>
      <c r="L238" s="272">
        <f>K238</f>
        <v>0</v>
      </c>
      <c r="M238" s="273">
        <v>659033.28</v>
      </c>
      <c r="N238" s="16"/>
      <c r="O238" s="16"/>
      <c r="P238" s="438"/>
      <c r="Q238" s="442">
        <f t="shared" si="14"/>
        <v>-659033.28</v>
      </c>
      <c r="R238" s="444">
        <f t="shared" si="15"/>
        <v>-659033.28</v>
      </c>
      <c r="S238" s="133"/>
      <c r="T238" s="133"/>
    </row>
    <row r="239" spans="1:20" s="6" customFormat="1" ht="14.25" customHeight="1" outlineLevel="1">
      <c r="A239" s="436" t="s">
        <v>261</v>
      </c>
      <c r="B239" s="434"/>
      <c r="C239" s="13"/>
      <c r="D239" s="435">
        <v>955</v>
      </c>
      <c r="E239" s="435" t="s">
        <v>135</v>
      </c>
      <c r="F239" s="499">
        <v>6000000010244</v>
      </c>
      <c r="G239" s="500"/>
      <c r="H239" s="500"/>
      <c r="I239" s="501"/>
      <c r="J239" s="15">
        <v>227</v>
      </c>
      <c r="K239" s="273">
        <v>10998.17</v>
      </c>
      <c r="L239" s="272">
        <f>K239</f>
        <v>10998.17</v>
      </c>
      <c r="M239" s="273">
        <v>10998.17</v>
      </c>
      <c r="N239" s="16"/>
      <c r="O239" s="16"/>
      <c r="P239" s="438"/>
      <c r="Q239" s="442">
        <f t="shared" si="14"/>
        <v>0</v>
      </c>
      <c r="R239" s="444">
        <f t="shared" si="15"/>
        <v>0</v>
      </c>
      <c r="S239" s="133"/>
      <c r="T239" s="133"/>
    </row>
    <row r="240" spans="1:20" s="6" customFormat="1" ht="15" customHeight="1" outlineLevel="1">
      <c r="A240" s="508" t="s">
        <v>94</v>
      </c>
      <c r="B240" s="508"/>
      <c r="C240" s="13"/>
      <c r="D240" s="14" t="s">
        <v>14</v>
      </c>
      <c r="E240" s="14" t="s">
        <v>111</v>
      </c>
      <c r="F240" s="499">
        <v>6000000010244</v>
      </c>
      <c r="G240" s="500"/>
      <c r="H240" s="500"/>
      <c r="I240" s="501"/>
      <c r="J240" s="15">
        <v>310</v>
      </c>
      <c r="K240" s="273">
        <v>150000</v>
      </c>
      <c r="L240" s="283">
        <f>K240</f>
        <v>150000</v>
      </c>
      <c r="M240" s="273">
        <v>149766.7</v>
      </c>
      <c r="N240" s="16"/>
      <c r="O240" s="16" t="s">
        <v>41</v>
      </c>
      <c r="P240" s="438"/>
      <c r="Q240" s="442">
        <f t="shared" si="14"/>
        <v>233.29999999998836</v>
      </c>
      <c r="R240" s="443">
        <f t="shared" si="15"/>
        <v>233.29999999998836</v>
      </c>
      <c r="S240" s="133"/>
      <c r="T240" s="133"/>
    </row>
    <row r="241" spans="1:20" s="6" customFormat="1" ht="15" customHeight="1" hidden="1" outlineLevel="1" thickBot="1">
      <c r="A241" s="508" t="s">
        <v>94</v>
      </c>
      <c r="B241" s="508"/>
      <c r="C241" s="13"/>
      <c r="D241" s="191">
        <v>955</v>
      </c>
      <c r="E241" s="191" t="s">
        <v>135</v>
      </c>
      <c r="F241" s="499">
        <v>6000000010414</v>
      </c>
      <c r="G241" s="521"/>
      <c r="H241" s="521"/>
      <c r="I241" s="522"/>
      <c r="J241" s="15">
        <v>310</v>
      </c>
      <c r="K241" s="273"/>
      <c r="L241" s="272">
        <f t="shared" si="16"/>
        <v>0</v>
      </c>
      <c r="M241" s="273">
        <v>1067200</v>
      </c>
      <c r="N241" s="16"/>
      <c r="O241" s="16"/>
      <c r="P241" s="438"/>
      <c r="Q241" s="442">
        <f t="shared" si="14"/>
        <v>-1067200</v>
      </c>
      <c r="R241" s="443">
        <f t="shared" si="15"/>
        <v>-1067200</v>
      </c>
      <c r="S241" s="133"/>
      <c r="T241" s="133"/>
    </row>
    <row r="242" spans="1:20" s="6" customFormat="1" ht="15" customHeight="1" outlineLevel="1">
      <c r="A242" s="508" t="s">
        <v>96</v>
      </c>
      <c r="B242" s="508"/>
      <c r="C242" s="13"/>
      <c r="D242" s="14" t="s">
        <v>14</v>
      </c>
      <c r="E242" s="14" t="s">
        <v>111</v>
      </c>
      <c r="F242" s="499">
        <v>6000000010244</v>
      </c>
      <c r="G242" s="500"/>
      <c r="H242" s="500"/>
      <c r="I242" s="501"/>
      <c r="J242" s="15">
        <v>343</v>
      </c>
      <c r="K242" s="273">
        <v>199000</v>
      </c>
      <c r="L242" s="272">
        <f t="shared" si="16"/>
        <v>199000</v>
      </c>
      <c r="M242" s="273">
        <v>149150</v>
      </c>
      <c r="N242" s="16"/>
      <c r="O242" s="16" t="s">
        <v>153</v>
      </c>
      <c r="P242" s="438"/>
      <c r="Q242" s="442">
        <f t="shared" si="14"/>
        <v>49850</v>
      </c>
      <c r="R242" s="443">
        <f t="shared" si="15"/>
        <v>49850</v>
      </c>
      <c r="S242" s="133"/>
      <c r="T242" s="133"/>
    </row>
    <row r="243" spans="1:20" s="6" customFormat="1" ht="15" customHeight="1" outlineLevel="1">
      <c r="A243" s="508" t="s">
        <v>96</v>
      </c>
      <c r="B243" s="508"/>
      <c r="C243" s="13"/>
      <c r="D243" s="221">
        <v>955</v>
      </c>
      <c r="E243" s="221" t="s">
        <v>135</v>
      </c>
      <c r="F243" s="499">
        <v>6000000010244</v>
      </c>
      <c r="G243" s="500"/>
      <c r="H243" s="500"/>
      <c r="I243" s="501"/>
      <c r="J243" s="15">
        <v>344</v>
      </c>
      <c r="K243" s="273">
        <v>5000</v>
      </c>
      <c r="L243" s="272">
        <f>K243</f>
        <v>5000</v>
      </c>
      <c r="M243" s="273">
        <v>3682</v>
      </c>
      <c r="N243" s="16"/>
      <c r="O243" s="16"/>
      <c r="P243" s="438"/>
      <c r="Q243" s="442">
        <f t="shared" si="14"/>
        <v>1318</v>
      </c>
      <c r="R243" s="443">
        <f t="shared" si="15"/>
        <v>1318</v>
      </c>
      <c r="S243" s="133"/>
      <c r="T243" s="133"/>
    </row>
    <row r="244" spans="1:20" s="6" customFormat="1" ht="15" customHeight="1" outlineLevel="1">
      <c r="A244" s="508" t="s">
        <v>96</v>
      </c>
      <c r="B244" s="508"/>
      <c r="C244" s="13"/>
      <c r="D244" s="181">
        <v>955</v>
      </c>
      <c r="E244" s="181" t="s">
        <v>135</v>
      </c>
      <c r="F244" s="499">
        <v>6000000010244</v>
      </c>
      <c r="G244" s="521"/>
      <c r="H244" s="521"/>
      <c r="I244" s="522"/>
      <c r="J244" s="15">
        <v>346</v>
      </c>
      <c r="K244" s="445">
        <v>542363.61</v>
      </c>
      <c r="L244" s="272">
        <f t="shared" si="16"/>
        <v>542363.61</v>
      </c>
      <c r="M244" s="273">
        <v>542363.61</v>
      </c>
      <c r="N244" s="16"/>
      <c r="O244" s="16"/>
      <c r="P244" s="438"/>
      <c r="Q244" s="442">
        <f t="shared" si="14"/>
        <v>0</v>
      </c>
      <c r="R244" s="443">
        <f t="shared" si="15"/>
        <v>0</v>
      </c>
      <c r="S244" s="133"/>
      <c r="T244" s="133"/>
    </row>
    <row r="245" spans="1:20" s="6" customFormat="1" ht="15" customHeight="1" outlineLevel="1">
      <c r="A245" s="508" t="s">
        <v>96</v>
      </c>
      <c r="B245" s="508"/>
      <c r="C245" s="13"/>
      <c r="D245" s="207">
        <v>955</v>
      </c>
      <c r="E245" s="207" t="s">
        <v>135</v>
      </c>
      <c r="F245" s="499">
        <v>6000000010244</v>
      </c>
      <c r="G245" s="521"/>
      <c r="H245" s="521"/>
      <c r="I245" s="522"/>
      <c r="J245" s="15">
        <v>349</v>
      </c>
      <c r="K245" s="445">
        <v>1335234.19</v>
      </c>
      <c r="L245" s="272">
        <f aca="true" t="shared" si="17" ref="L245:L251">K245</f>
        <v>1335234.19</v>
      </c>
      <c r="M245" s="273">
        <v>1335234.19</v>
      </c>
      <c r="N245" s="16"/>
      <c r="O245" s="16"/>
      <c r="P245" s="438"/>
      <c r="Q245" s="442">
        <f>L245-M245</f>
        <v>0</v>
      </c>
      <c r="R245" s="443">
        <f>Q245</f>
        <v>0</v>
      </c>
      <c r="S245" s="133"/>
      <c r="T245" s="133"/>
    </row>
    <row r="246" spans="1:20" s="6" customFormat="1" ht="15" customHeight="1" outlineLevel="1">
      <c r="A246" s="507" t="s">
        <v>86</v>
      </c>
      <c r="B246" s="508"/>
      <c r="C246" s="13"/>
      <c r="D246" s="57">
        <v>955</v>
      </c>
      <c r="E246" s="57" t="s">
        <v>135</v>
      </c>
      <c r="F246" s="499">
        <v>6000000010247</v>
      </c>
      <c r="G246" s="500"/>
      <c r="H246" s="500"/>
      <c r="I246" s="501"/>
      <c r="J246" s="15">
        <v>223</v>
      </c>
      <c r="K246" s="445">
        <v>430000</v>
      </c>
      <c r="L246" s="272">
        <f t="shared" si="17"/>
        <v>430000</v>
      </c>
      <c r="M246" s="273">
        <v>163197.95</v>
      </c>
      <c r="N246" s="16"/>
      <c r="O246" s="58"/>
      <c r="P246" s="439"/>
      <c r="Q246" s="442">
        <f>L246-M246</f>
        <v>266802.05</v>
      </c>
      <c r="R246" s="443">
        <f>Q246</f>
        <v>266802.05</v>
      </c>
      <c r="S246" s="133"/>
      <c r="T246" s="133"/>
    </row>
    <row r="247" spans="1:20" s="6" customFormat="1" ht="15" customHeight="1" outlineLevel="1">
      <c r="A247" s="683" t="s">
        <v>223</v>
      </c>
      <c r="B247" s="503"/>
      <c r="C247" s="13"/>
      <c r="D247" s="215" t="s">
        <v>14</v>
      </c>
      <c r="E247" s="215" t="s">
        <v>111</v>
      </c>
      <c r="F247" s="499">
        <v>6000000010350</v>
      </c>
      <c r="G247" s="500"/>
      <c r="H247" s="500"/>
      <c r="I247" s="501"/>
      <c r="J247" s="15">
        <v>296</v>
      </c>
      <c r="K247" s="445">
        <v>291884</v>
      </c>
      <c r="L247" s="272">
        <f t="shared" si="17"/>
        <v>291884</v>
      </c>
      <c r="M247" s="273">
        <v>291884</v>
      </c>
      <c r="N247" s="16"/>
      <c r="O247" s="16"/>
      <c r="P247" s="438"/>
      <c r="Q247" s="442">
        <f>L247-M247</f>
        <v>0</v>
      </c>
      <c r="R247" s="443">
        <f>Q247</f>
        <v>0</v>
      </c>
      <c r="S247" s="133"/>
      <c r="T247" s="133"/>
    </row>
    <row r="248" spans="1:20" s="6" customFormat="1" ht="15" customHeight="1" outlineLevel="1">
      <c r="A248" s="683" t="s">
        <v>94</v>
      </c>
      <c r="B248" s="503"/>
      <c r="C248" s="13"/>
      <c r="D248" s="215" t="s">
        <v>14</v>
      </c>
      <c r="E248" s="215" t="s">
        <v>111</v>
      </c>
      <c r="F248" s="499">
        <v>6000000010414</v>
      </c>
      <c r="G248" s="500"/>
      <c r="H248" s="500"/>
      <c r="I248" s="501"/>
      <c r="J248" s="15">
        <v>310</v>
      </c>
      <c r="K248" s="273">
        <v>10000</v>
      </c>
      <c r="L248" s="272">
        <f t="shared" si="17"/>
        <v>10000</v>
      </c>
      <c r="M248" s="273">
        <v>0</v>
      </c>
      <c r="N248" s="16"/>
      <c r="O248" s="16"/>
      <c r="P248" s="438"/>
      <c r="Q248" s="442">
        <f>L248-M248</f>
        <v>10000</v>
      </c>
      <c r="R248" s="443">
        <f>Q248</f>
        <v>10000</v>
      </c>
      <c r="S248" s="133"/>
      <c r="T248" s="133"/>
    </row>
    <row r="249" spans="1:20" s="6" customFormat="1" ht="15" customHeight="1" outlineLevel="1">
      <c r="A249" s="508" t="s">
        <v>96</v>
      </c>
      <c r="B249" s="508"/>
      <c r="C249" s="13"/>
      <c r="D249" s="221">
        <v>955</v>
      </c>
      <c r="E249" s="221" t="s">
        <v>135</v>
      </c>
      <c r="F249" s="499">
        <v>6000000010414</v>
      </c>
      <c r="G249" s="521"/>
      <c r="H249" s="521"/>
      <c r="I249" s="522"/>
      <c r="J249" s="15">
        <v>347</v>
      </c>
      <c r="K249" s="273">
        <v>10000</v>
      </c>
      <c r="L249" s="272">
        <f t="shared" si="17"/>
        <v>10000</v>
      </c>
      <c r="M249" s="273">
        <v>0</v>
      </c>
      <c r="N249" s="16"/>
      <c r="O249" s="16"/>
      <c r="P249" s="438"/>
      <c r="Q249" s="442">
        <f t="shared" si="14"/>
        <v>10000</v>
      </c>
      <c r="R249" s="443">
        <f t="shared" si="15"/>
        <v>10000</v>
      </c>
      <c r="S249" s="133"/>
      <c r="T249" s="133"/>
    </row>
    <row r="250" spans="1:20" s="6" customFormat="1" ht="15" customHeight="1" outlineLevel="1">
      <c r="A250" s="508" t="s">
        <v>92</v>
      </c>
      <c r="B250" s="508"/>
      <c r="C250" s="13"/>
      <c r="D250" s="165" t="s">
        <v>14</v>
      </c>
      <c r="E250" s="165" t="s">
        <v>111</v>
      </c>
      <c r="F250" s="499">
        <v>6000000010852</v>
      </c>
      <c r="G250" s="500"/>
      <c r="H250" s="500"/>
      <c r="I250" s="501"/>
      <c r="J250" s="15">
        <v>291</v>
      </c>
      <c r="K250" s="273">
        <v>4000</v>
      </c>
      <c r="L250" s="272">
        <f t="shared" si="17"/>
        <v>4000</v>
      </c>
      <c r="M250" s="273">
        <v>3993</v>
      </c>
      <c r="N250" s="16"/>
      <c r="O250" s="16"/>
      <c r="P250" s="18"/>
      <c r="Q250" s="377">
        <f>L250-M250</f>
        <v>7</v>
      </c>
      <c r="R250" s="378">
        <f>Q250</f>
        <v>7</v>
      </c>
      <c r="S250" s="133"/>
      <c r="T250" s="133"/>
    </row>
    <row r="251" spans="1:20" s="6" customFormat="1" ht="15" customHeight="1" outlineLevel="1">
      <c r="A251" s="726" t="s">
        <v>255</v>
      </c>
      <c r="B251" s="706"/>
      <c r="C251" s="286"/>
      <c r="D251" s="287">
        <v>955</v>
      </c>
      <c r="E251" s="287" t="s">
        <v>135</v>
      </c>
      <c r="F251" s="513">
        <v>6000000010853</v>
      </c>
      <c r="G251" s="559"/>
      <c r="H251" s="559"/>
      <c r="I251" s="560"/>
      <c r="J251" s="288">
        <v>292</v>
      </c>
      <c r="K251" s="289">
        <v>2000</v>
      </c>
      <c r="L251" s="290">
        <f t="shared" si="17"/>
        <v>2000</v>
      </c>
      <c r="M251" s="289">
        <v>521.17</v>
      </c>
      <c r="N251" s="291"/>
      <c r="O251" s="291"/>
      <c r="P251" s="292"/>
      <c r="Q251" s="375">
        <f t="shared" si="14"/>
        <v>1478.83</v>
      </c>
      <c r="R251" s="376">
        <f>Q251</f>
        <v>1478.83</v>
      </c>
      <c r="S251" s="133"/>
      <c r="T251" s="133"/>
    </row>
    <row r="252" spans="1:20" s="6" customFormat="1" ht="12" outlineLevel="1" thickBot="1">
      <c r="A252" s="302"/>
      <c r="B252" s="301"/>
      <c r="C252" s="301"/>
      <c r="D252" s="301"/>
      <c r="E252" s="301"/>
      <c r="F252" s="301"/>
      <c r="G252" s="301"/>
      <c r="H252" s="301"/>
      <c r="I252" s="301"/>
      <c r="J252" s="301"/>
      <c r="K252" s="301"/>
      <c r="L252" s="301"/>
      <c r="M252" s="301"/>
      <c r="N252" s="301"/>
      <c r="O252" s="301"/>
      <c r="P252" s="301"/>
      <c r="Q252" s="301"/>
      <c r="R252" s="303"/>
      <c r="S252" s="133"/>
      <c r="T252" s="133"/>
    </row>
    <row r="253" spans="1:20" s="6" customFormat="1" ht="13.5" customHeight="1" hidden="1" outlineLevel="1">
      <c r="A253" s="536" t="s">
        <v>134</v>
      </c>
      <c r="B253" s="537"/>
      <c r="C253" s="26"/>
      <c r="D253" s="255">
        <v>955</v>
      </c>
      <c r="E253" s="256" t="s">
        <v>135</v>
      </c>
      <c r="F253" s="532"/>
      <c r="G253" s="533"/>
      <c r="H253" s="533"/>
      <c r="I253" s="534"/>
      <c r="J253" s="31">
        <v>226</v>
      </c>
      <c r="K253" s="295"/>
      <c r="L253" s="94">
        <f>K253</f>
        <v>0</v>
      </c>
      <c r="M253" s="296"/>
      <c r="N253" s="297"/>
      <c r="O253" s="297"/>
      <c r="P253" s="298"/>
      <c r="Q253" s="299">
        <f t="shared" si="14"/>
        <v>0</v>
      </c>
      <c r="R253" s="300">
        <f t="shared" si="15"/>
        <v>0</v>
      </c>
      <c r="S253" s="133"/>
      <c r="T253" s="133"/>
    </row>
    <row r="254" spans="1:20" s="6" customFormat="1" ht="12.75" customHeight="1" hidden="1" outlineLevel="1">
      <c r="A254" s="508" t="s">
        <v>92</v>
      </c>
      <c r="B254" s="508"/>
      <c r="C254" s="13"/>
      <c r="D254" s="14" t="s">
        <v>14</v>
      </c>
      <c r="E254" s="14" t="s">
        <v>111</v>
      </c>
      <c r="F254" s="516"/>
      <c r="G254" s="500"/>
      <c r="H254" s="500"/>
      <c r="I254" s="501"/>
      <c r="J254" s="15" t="s">
        <v>93</v>
      </c>
      <c r="K254" s="65"/>
      <c r="L254" s="94">
        <f>K254</f>
        <v>0</v>
      </c>
      <c r="M254" s="120"/>
      <c r="N254" s="16" t="s">
        <v>41</v>
      </c>
      <c r="O254" s="16" t="s">
        <v>41</v>
      </c>
      <c r="P254" s="17"/>
      <c r="Q254" s="194">
        <f t="shared" si="14"/>
        <v>0</v>
      </c>
      <c r="R254" s="103">
        <f t="shared" si="15"/>
        <v>0</v>
      </c>
      <c r="S254" s="133"/>
      <c r="T254" s="133"/>
    </row>
    <row r="255" spans="1:20" s="6" customFormat="1" ht="21.75" customHeight="1" hidden="1" outlineLevel="1">
      <c r="A255" s="508" t="s">
        <v>94</v>
      </c>
      <c r="B255" s="508"/>
      <c r="C255" s="13"/>
      <c r="D255" s="14" t="s">
        <v>14</v>
      </c>
      <c r="E255" s="14" t="s">
        <v>111</v>
      </c>
      <c r="F255" s="516"/>
      <c r="G255" s="500"/>
      <c r="H255" s="500"/>
      <c r="I255" s="501"/>
      <c r="J255" s="15" t="s">
        <v>95</v>
      </c>
      <c r="K255" s="65"/>
      <c r="L255" s="94">
        <f>K255</f>
        <v>0</v>
      </c>
      <c r="M255" s="120"/>
      <c r="N255" s="16" t="s">
        <v>41</v>
      </c>
      <c r="O255" s="16" t="s">
        <v>41</v>
      </c>
      <c r="P255" s="17"/>
      <c r="Q255" s="194">
        <f t="shared" si="14"/>
        <v>0</v>
      </c>
      <c r="R255" s="103">
        <f t="shared" si="15"/>
        <v>0</v>
      </c>
      <c r="S255" s="133"/>
      <c r="T255" s="133"/>
    </row>
    <row r="256" spans="1:20" s="6" customFormat="1" ht="21.75" customHeight="1" hidden="1" outlineLevel="1">
      <c r="A256" s="508" t="s">
        <v>96</v>
      </c>
      <c r="B256" s="508"/>
      <c r="C256" s="13"/>
      <c r="D256" s="14" t="s">
        <v>14</v>
      </c>
      <c r="E256" s="14" t="s">
        <v>111</v>
      </c>
      <c r="F256" s="516"/>
      <c r="G256" s="500"/>
      <c r="H256" s="500"/>
      <c r="I256" s="501"/>
      <c r="J256" s="15" t="s">
        <v>97</v>
      </c>
      <c r="K256" s="65"/>
      <c r="L256" s="94">
        <f>K256</f>
        <v>0</v>
      </c>
      <c r="M256" s="120"/>
      <c r="N256" s="16" t="s">
        <v>41</v>
      </c>
      <c r="O256" s="16" t="s">
        <v>41</v>
      </c>
      <c r="P256" s="17"/>
      <c r="Q256" s="194">
        <f t="shared" si="14"/>
        <v>0</v>
      </c>
      <c r="R256" s="103">
        <f t="shared" si="15"/>
        <v>0</v>
      </c>
      <c r="S256" s="133"/>
      <c r="T256" s="133"/>
    </row>
    <row r="257" spans="1:20" s="6" customFormat="1" ht="15.75" customHeight="1" hidden="1" outlineLevel="1" thickBot="1">
      <c r="A257" s="538" t="s">
        <v>205</v>
      </c>
      <c r="B257" s="539"/>
      <c r="C257" s="13"/>
      <c r="D257" s="62">
        <v>955</v>
      </c>
      <c r="E257" s="62" t="s">
        <v>135</v>
      </c>
      <c r="F257" s="544" t="s">
        <v>153</v>
      </c>
      <c r="G257" s="500"/>
      <c r="H257" s="500"/>
      <c r="I257" s="501"/>
      <c r="J257" s="15"/>
      <c r="K257" s="83"/>
      <c r="L257" s="93">
        <f>L258+L259</f>
        <v>0</v>
      </c>
      <c r="M257" s="83">
        <f>M258+M259</f>
        <v>0</v>
      </c>
      <c r="N257" s="16"/>
      <c r="O257" s="16"/>
      <c r="P257" s="17"/>
      <c r="Q257" s="194">
        <f t="shared" si="14"/>
        <v>0</v>
      </c>
      <c r="R257" s="103">
        <f t="shared" si="15"/>
        <v>0</v>
      </c>
      <c r="S257" s="133"/>
      <c r="T257" s="133"/>
    </row>
    <row r="258" spans="1:20" s="6" customFormat="1" ht="15" customHeight="1" hidden="1" outlineLevel="1" thickBot="1">
      <c r="A258" s="508" t="s">
        <v>78</v>
      </c>
      <c r="B258" s="508"/>
      <c r="C258" s="13"/>
      <c r="D258" s="165">
        <v>955</v>
      </c>
      <c r="E258" s="164" t="s">
        <v>135</v>
      </c>
      <c r="F258" s="516"/>
      <c r="G258" s="500"/>
      <c r="H258" s="500"/>
      <c r="I258" s="501"/>
      <c r="J258" s="15">
        <v>211</v>
      </c>
      <c r="K258" s="65"/>
      <c r="L258" s="94">
        <f aca="true" t="shared" si="18" ref="L258:L279">K258</f>
        <v>0</v>
      </c>
      <c r="M258" s="120">
        <v>0</v>
      </c>
      <c r="N258" s="16"/>
      <c r="O258" s="16"/>
      <c r="P258" s="17"/>
      <c r="Q258" s="194">
        <f t="shared" si="14"/>
        <v>0</v>
      </c>
      <c r="R258" s="103"/>
      <c r="S258" s="133"/>
      <c r="T258" s="133"/>
    </row>
    <row r="259" spans="1:20" s="6" customFormat="1" ht="16.5" customHeight="1" hidden="1" outlineLevel="1" thickBot="1">
      <c r="A259" s="508" t="s">
        <v>81</v>
      </c>
      <c r="B259" s="508"/>
      <c r="C259" s="13"/>
      <c r="D259" s="165">
        <v>955</v>
      </c>
      <c r="E259" s="164" t="s">
        <v>135</v>
      </c>
      <c r="F259" s="516"/>
      <c r="G259" s="500"/>
      <c r="H259" s="500"/>
      <c r="I259" s="501"/>
      <c r="J259" s="15">
        <v>213</v>
      </c>
      <c r="K259" s="65"/>
      <c r="L259" s="94">
        <f t="shared" si="18"/>
        <v>0</v>
      </c>
      <c r="M259" s="120">
        <v>0</v>
      </c>
      <c r="N259" s="16"/>
      <c r="O259" s="16"/>
      <c r="P259" s="17"/>
      <c r="Q259" s="194">
        <f t="shared" si="14"/>
        <v>0</v>
      </c>
      <c r="R259" s="103"/>
      <c r="S259" s="133"/>
      <c r="T259" s="133"/>
    </row>
    <row r="260" spans="1:20" s="77" customFormat="1" ht="17.25" customHeight="1" hidden="1" outlineLevel="1" thickBot="1">
      <c r="A260" s="542" t="s">
        <v>168</v>
      </c>
      <c r="B260" s="543"/>
      <c r="C260" s="73"/>
      <c r="D260" s="62">
        <v>955</v>
      </c>
      <c r="E260" s="62" t="s">
        <v>135</v>
      </c>
      <c r="F260" s="516"/>
      <c r="G260" s="500"/>
      <c r="H260" s="500"/>
      <c r="I260" s="501"/>
      <c r="J260" s="63"/>
      <c r="K260" s="83"/>
      <c r="L260" s="93">
        <f t="shared" si="18"/>
        <v>0</v>
      </c>
      <c r="M260" s="120">
        <f>M261+M262</f>
        <v>0</v>
      </c>
      <c r="N260" s="74"/>
      <c r="O260" s="74"/>
      <c r="P260" s="76"/>
      <c r="Q260" s="194">
        <f t="shared" si="14"/>
        <v>0</v>
      </c>
      <c r="R260" s="103">
        <f t="shared" si="15"/>
        <v>0</v>
      </c>
      <c r="S260" s="140"/>
      <c r="T260" s="140"/>
    </row>
    <row r="261" spans="1:20" s="6" customFormat="1" ht="16.5" customHeight="1" hidden="1" outlineLevel="1" thickBot="1">
      <c r="A261" s="508" t="s">
        <v>88</v>
      </c>
      <c r="B261" s="508"/>
      <c r="C261" s="13"/>
      <c r="D261" s="59">
        <v>955</v>
      </c>
      <c r="E261" s="60" t="s">
        <v>135</v>
      </c>
      <c r="F261" s="516"/>
      <c r="G261" s="500"/>
      <c r="H261" s="500"/>
      <c r="I261" s="501"/>
      <c r="J261" s="15">
        <v>225</v>
      </c>
      <c r="K261" s="68"/>
      <c r="L261" s="94">
        <f t="shared" si="18"/>
        <v>0</v>
      </c>
      <c r="M261" s="68">
        <v>0</v>
      </c>
      <c r="N261" s="16"/>
      <c r="O261" s="16"/>
      <c r="P261" s="17"/>
      <c r="Q261" s="194">
        <f t="shared" si="14"/>
        <v>0</v>
      </c>
      <c r="R261" s="103">
        <f t="shared" si="15"/>
        <v>0</v>
      </c>
      <c r="S261" s="133"/>
      <c r="T261" s="133"/>
    </row>
    <row r="262" spans="1:20" s="6" customFormat="1" ht="15" customHeight="1" hidden="1" outlineLevel="1" thickBot="1">
      <c r="A262" s="507" t="s">
        <v>90</v>
      </c>
      <c r="B262" s="508"/>
      <c r="C262" s="13"/>
      <c r="D262" s="14" t="s">
        <v>14</v>
      </c>
      <c r="E262" s="14" t="s">
        <v>111</v>
      </c>
      <c r="F262" s="516"/>
      <c r="G262" s="500"/>
      <c r="H262" s="500"/>
      <c r="I262" s="501"/>
      <c r="J262" s="15" t="s">
        <v>91</v>
      </c>
      <c r="K262" s="68"/>
      <c r="L262" s="94">
        <f t="shared" si="18"/>
        <v>0</v>
      </c>
      <c r="M262" s="71"/>
      <c r="N262" s="16" t="s">
        <v>41</v>
      </c>
      <c r="O262" s="16" t="s">
        <v>41</v>
      </c>
      <c r="P262" s="18"/>
      <c r="Q262" s="194">
        <f t="shared" si="14"/>
        <v>0</v>
      </c>
      <c r="R262" s="103">
        <f t="shared" si="15"/>
        <v>0</v>
      </c>
      <c r="S262" s="133"/>
      <c r="T262" s="133"/>
    </row>
    <row r="263" spans="1:20" s="6" customFormat="1" ht="10.5" customHeight="1" hidden="1" outlineLevel="1">
      <c r="A263" s="508" t="s">
        <v>90</v>
      </c>
      <c r="B263" s="508"/>
      <c r="C263" s="13"/>
      <c r="D263" s="47">
        <v>955</v>
      </c>
      <c r="E263" s="47" t="s">
        <v>135</v>
      </c>
      <c r="F263" s="516"/>
      <c r="G263" s="500"/>
      <c r="H263" s="500"/>
      <c r="I263" s="501"/>
      <c r="J263" s="15">
        <v>226</v>
      </c>
      <c r="K263" s="85"/>
      <c r="L263" s="94">
        <f t="shared" si="18"/>
        <v>0</v>
      </c>
      <c r="M263" s="116"/>
      <c r="N263" s="16"/>
      <c r="O263" s="16"/>
      <c r="P263" s="18"/>
      <c r="Q263" s="194">
        <f t="shared" si="14"/>
        <v>0</v>
      </c>
      <c r="R263" s="103">
        <f t="shared" si="15"/>
        <v>0</v>
      </c>
      <c r="S263" s="133"/>
      <c r="T263" s="133"/>
    </row>
    <row r="264" spans="1:20" s="6" customFormat="1" ht="17.25" customHeight="1" hidden="1" outlineLevel="1" thickBot="1">
      <c r="A264" s="502" t="s">
        <v>223</v>
      </c>
      <c r="B264" s="503"/>
      <c r="C264" s="13"/>
      <c r="D264" s="231">
        <v>955</v>
      </c>
      <c r="E264" s="231" t="s">
        <v>135</v>
      </c>
      <c r="F264" s="516" t="s">
        <v>234</v>
      </c>
      <c r="G264" s="500"/>
      <c r="H264" s="500"/>
      <c r="I264" s="501"/>
      <c r="J264" s="15">
        <v>296</v>
      </c>
      <c r="K264" s="68"/>
      <c r="L264" s="94">
        <f>K264</f>
        <v>0</v>
      </c>
      <c r="M264" s="71">
        <v>0</v>
      </c>
      <c r="N264" s="16"/>
      <c r="O264" s="16"/>
      <c r="P264" s="18"/>
      <c r="Q264" s="194">
        <f t="shared" si="14"/>
        <v>0</v>
      </c>
      <c r="R264" s="103">
        <f t="shared" si="15"/>
        <v>0</v>
      </c>
      <c r="S264" s="133"/>
      <c r="T264" s="133"/>
    </row>
    <row r="265" spans="1:20" s="77" customFormat="1" ht="16.5" customHeight="1" outlineLevel="1" thickBot="1">
      <c r="A265" s="540" t="s">
        <v>169</v>
      </c>
      <c r="B265" s="541"/>
      <c r="C265" s="73"/>
      <c r="D265" s="62">
        <v>955</v>
      </c>
      <c r="E265" s="62" t="s">
        <v>135</v>
      </c>
      <c r="F265" s="526">
        <v>6000000030</v>
      </c>
      <c r="G265" s="527"/>
      <c r="H265" s="527"/>
      <c r="I265" s="528"/>
      <c r="J265" s="63"/>
      <c r="K265" s="269">
        <f>K266+K268+K270+K280+K267+K281</f>
        <v>626740</v>
      </c>
      <c r="L265" s="270">
        <f t="shared" si="18"/>
        <v>626740</v>
      </c>
      <c r="M265" s="274">
        <f>M266+M268+M270+M280+M267+M281</f>
        <v>490133.42</v>
      </c>
      <c r="N265" s="74"/>
      <c r="O265" s="74"/>
      <c r="P265" s="75"/>
      <c r="Q265" s="194">
        <f t="shared" si="14"/>
        <v>136606.58000000002</v>
      </c>
      <c r="R265" s="103">
        <f t="shared" si="15"/>
        <v>136606.58000000002</v>
      </c>
      <c r="S265" s="140"/>
      <c r="T265" s="140"/>
    </row>
    <row r="266" spans="1:20" s="6" customFormat="1" ht="13.5" customHeight="1" outlineLevel="1" thickBot="1">
      <c r="A266" s="508" t="s">
        <v>78</v>
      </c>
      <c r="B266" s="508"/>
      <c r="C266" s="13"/>
      <c r="D266" s="14" t="s">
        <v>14</v>
      </c>
      <c r="E266" s="60" t="s">
        <v>135</v>
      </c>
      <c r="F266" s="499">
        <v>6000000030111</v>
      </c>
      <c r="G266" s="500"/>
      <c r="H266" s="500"/>
      <c r="I266" s="501"/>
      <c r="J266" s="32" t="s">
        <v>80</v>
      </c>
      <c r="K266" s="275">
        <v>340697</v>
      </c>
      <c r="L266" s="272">
        <f t="shared" si="18"/>
        <v>340697</v>
      </c>
      <c r="M266" s="273">
        <v>315922.42</v>
      </c>
      <c r="N266" s="16" t="s">
        <v>41</v>
      </c>
      <c r="O266" s="16" t="s">
        <v>41</v>
      </c>
      <c r="P266" s="17"/>
      <c r="Q266" s="194">
        <f t="shared" si="14"/>
        <v>24774.580000000016</v>
      </c>
      <c r="R266" s="103">
        <f t="shared" si="15"/>
        <v>24774.580000000016</v>
      </c>
      <c r="S266" s="133"/>
      <c r="T266" s="133"/>
    </row>
    <row r="267" spans="1:20" s="6" customFormat="1" ht="13.5" customHeight="1" outlineLevel="1" thickBot="1">
      <c r="A267" s="507" t="s">
        <v>233</v>
      </c>
      <c r="B267" s="508"/>
      <c r="C267" s="13"/>
      <c r="D267" s="209">
        <v>955</v>
      </c>
      <c r="E267" s="210" t="s">
        <v>135</v>
      </c>
      <c r="F267" s="499">
        <v>6000000030111</v>
      </c>
      <c r="G267" s="500"/>
      <c r="H267" s="500"/>
      <c r="I267" s="501"/>
      <c r="J267" s="15">
        <v>266</v>
      </c>
      <c r="K267" s="273">
        <v>2303</v>
      </c>
      <c r="L267" s="272">
        <f>K267</f>
        <v>2303</v>
      </c>
      <c r="M267" s="285">
        <v>2302.65</v>
      </c>
      <c r="N267" s="16"/>
      <c r="O267" s="16"/>
      <c r="P267" s="18"/>
      <c r="Q267" s="194">
        <f>L267-M267</f>
        <v>0.34999999999990905</v>
      </c>
      <c r="R267" s="103">
        <f>Q267</f>
        <v>0.34999999999990905</v>
      </c>
      <c r="S267" s="133"/>
      <c r="T267" s="133"/>
    </row>
    <row r="268" spans="1:20" s="6" customFormat="1" ht="13.5" customHeight="1" outlineLevel="1" thickBot="1">
      <c r="A268" s="508" t="s">
        <v>81</v>
      </c>
      <c r="B268" s="508"/>
      <c r="C268" s="13"/>
      <c r="D268" s="59" t="s">
        <v>14</v>
      </c>
      <c r="E268" s="60" t="s">
        <v>135</v>
      </c>
      <c r="F268" s="499">
        <v>6000000030119</v>
      </c>
      <c r="G268" s="500"/>
      <c r="H268" s="500"/>
      <c r="I268" s="501"/>
      <c r="J268" s="32" t="s">
        <v>82</v>
      </c>
      <c r="K268" s="273">
        <v>106640</v>
      </c>
      <c r="L268" s="272">
        <f t="shared" si="18"/>
        <v>106640</v>
      </c>
      <c r="M268" s="273">
        <v>95421.61</v>
      </c>
      <c r="N268" s="16" t="s">
        <v>41</v>
      </c>
      <c r="O268" s="16" t="s">
        <v>153</v>
      </c>
      <c r="P268" s="78" t="s">
        <v>153</v>
      </c>
      <c r="Q268" s="194">
        <f t="shared" si="14"/>
        <v>11218.39</v>
      </c>
      <c r="R268" s="103">
        <f t="shared" si="15"/>
        <v>11218.39</v>
      </c>
      <c r="S268" s="133"/>
      <c r="T268" s="133"/>
    </row>
    <row r="269" spans="1:20" s="6" customFormat="1" ht="15.75" customHeight="1" hidden="1" outlineLevel="1" thickBot="1">
      <c r="A269" s="508" t="s">
        <v>112</v>
      </c>
      <c r="B269" s="508"/>
      <c r="C269" s="13"/>
      <c r="D269" s="14" t="s">
        <v>14</v>
      </c>
      <c r="E269" s="60" t="s">
        <v>135</v>
      </c>
      <c r="F269" s="499">
        <v>6000000030244</v>
      </c>
      <c r="G269" s="500"/>
      <c r="H269" s="500"/>
      <c r="I269" s="501"/>
      <c r="J269" s="32">
        <v>222</v>
      </c>
      <c r="K269" s="273"/>
      <c r="L269" s="272">
        <f t="shared" si="18"/>
        <v>0</v>
      </c>
      <c r="M269" s="273">
        <v>0</v>
      </c>
      <c r="N269" s="16" t="s">
        <v>41</v>
      </c>
      <c r="O269" s="16" t="s">
        <v>41</v>
      </c>
      <c r="P269" s="18"/>
      <c r="Q269" s="194">
        <f t="shared" si="14"/>
        <v>0</v>
      </c>
      <c r="R269" s="103">
        <f t="shared" si="15"/>
        <v>0</v>
      </c>
      <c r="S269" s="133"/>
      <c r="T269" s="133"/>
    </row>
    <row r="270" spans="1:20" s="6" customFormat="1" ht="12" customHeight="1" outlineLevel="1" thickBot="1">
      <c r="A270" s="508" t="s">
        <v>90</v>
      </c>
      <c r="B270" s="508"/>
      <c r="C270" s="13"/>
      <c r="D270" s="57">
        <v>955</v>
      </c>
      <c r="E270" s="60" t="s">
        <v>135</v>
      </c>
      <c r="F270" s="499">
        <v>6000000030244</v>
      </c>
      <c r="G270" s="500"/>
      <c r="H270" s="500"/>
      <c r="I270" s="501"/>
      <c r="J270" s="32">
        <v>226</v>
      </c>
      <c r="K270" s="273">
        <v>30000</v>
      </c>
      <c r="L270" s="272">
        <f t="shared" si="18"/>
        <v>30000</v>
      </c>
      <c r="M270" s="273">
        <v>26852.14</v>
      </c>
      <c r="N270" s="16"/>
      <c r="O270" s="58"/>
      <c r="P270" s="18"/>
      <c r="Q270" s="194">
        <f t="shared" si="14"/>
        <v>3147.8600000000006</v>
      </c>
      <c r="R270" s="103">
        <f t="shared" si="15"/>
        <v>3147.8600000000006</v>
      </c>
      <c r="S270" s="133"/>
      <c r="T270" s="133"/>
    </row>
    <row r="271" spans="1:20" s="6" customFormat="1" ht="15" customHeight="1" hidden="1" outlineLevel="1" thickBot="1">
      <c r="A271" s="508" t="s">
        <v>94</v>
      </c>
      <c r="B271" s="508"/>
      <c r="C271" s="13"/>
      <c r="D271" s="14" t="s">
        <v>14</v>
      </c>
      <c r="E271" s="60" t="s">
        <v>135</v>
      </c>
      <c r="F271" s="499">
        <v>6000000030244</v>
      </c>
      <c r="G271" s="500"/>
      <c r="H271" s="500"/>
      <c r="I271" s="501"/>
      <c r="J271" s="32">
        <v>310</v>
      </c>
      <c r="K271" s="273"/>
      <c r="L271" s="272">
        <f t="shared" si="18"/>
        <v>0</v>
      </c>
      <c r="M271" s="273">
        <v>15000</v>
      </c>
      <c r="N271" s="16" t="s">
        <v>41</v>
      </c>
      <c r="O271" s="16" t="s">
        <v>41</v>
      </c>
      <c r="P271" s="18"/>
      <c r="Q271" s="194">
        <f t="shared" si="14"/>
        <v>-15000</v>
      </c>
      <c r="R271" s="103">
        <f t="shared" si="15"/>
        <v>-15000</v>
      </c>
      <c r="S271" s="133"/>
      <c r="T271" s="133"/>
    </row>
    <row r="272" spans="1:20" s="6" customFormat="1" ht="13.5" customHeight="1" hidden="1" outlineLevel="1" thickBot="1">
      <c r="A272" s="508" t="s">
        <v>96</v>
      </c>
      <c r="B272" s="508"/>
      <c r="C272" s="13"/>
      <c r="D272" s="14" t="s">
        <v>14</v>
      </c>
      <c r="E272" s="60" t="s">
        <v>135</v>
      </c>
      <c r="F272" s="499">
        <v>6000000030244</v>
      </c>
      <c r="G272" s="500"/>
      <c r="H272" s="500"/>
      <c r="I272" s="501"/>
      <c r="J272" s="32">
        <v>340</v>
      </c>
      <c r="K272" s="273"/>
      <c r="L272" s="272">
        <f t="shared" si="18"/>
        <v>0</v>
      </c>
      <c r="M272" s="273">
        <v>0</v>
      </c>
      <c r="N272" s="16" t="s">
        <v>41</v>
      </c>
      <c r="O272" s="16" t="s">
        <v>41</v>
      </c>
      <c r="P272" s="18"/>
      <c r="Q272" s="194">
        <f t="shared" si="14"/>
        <v>0</v>
      </c>
      <c r="R272" s="103">
        <f t="shared" si="15"/>
        <v>0</v>
      </c>
      <c r="S272" s="133"/>
      <c r="T272" s="133"/>
    </row>
    <row r="273" spans="1:20" s="6" customFormat="1" ht="15.75" customHeight="1" hidden="1" outlineLevel="1">
      <c r="A273" s="508" t="s">
        <v>94</v>
      </c>
      <c r="B273" s="508"/>
      <c r="C273" s="13"/>
      <c r="D273" s="52">
        <v>955</v>
      </c>
      <c r="E273" s="52" t="s">
        <v>135</v>
      </c>
      <c r="F273" s="516"/>
      <c r="G273" s="500"/>
      <c r="H273" s="500"/>
      <c r="I273" s="501"/>
      <c r="J273" s="15">
        <v>310</v>
      </c>
      <c r="K273" s="279"/>
      <c r="L273" s="272">
        <f t="shared" si="18"/>
        <v>0</v>
      </c>
      <c r="M273" s="274"/>
      <c r="N273" s="16"/>
      <c r="O273" s="16"/>
      <c r="P273" s="18"/>
      <c r="Q273" s="194">
        <f t="shared" si="14"/>
        <v>0</v>
      </c>
      <c r="R273" s="103">
        <f t="shared" si="15"/>
        <v>0</v>
      </c>
      <c r="S273" s="133"/>
      <c r="T273" s="133"/>
    </row>
    <row r="274" spans="1:20" s="6" customFormat="1" ht="13.5" customHeight="1" hidden="1" outlineLevel="1">
      <c r="A274" s="507" t="s">
        <v>133</v>
      </c>
      <c r="B274" s="508"/>
      <c r="C274" s="13"/>
      <c r="D274" s="14" t="s">
        <v>14</v>
      </c>
      <c r="E274" s="14" t="s">
        <v>111</v>
      </c>
      <c r="F274" s="516"/>
      <c r="G274" s="500"/>
      <c r="H274" s="500"/>
      <c r="I274" s="501"/>
      <c r="J274" s="15" t="s">
        <v>91</v>
      </c>
      <c r="K274" s="279"/>
      <c r="L274" s="272">
        <f t="shared" si="18"/>
        <v>0</v>
      </c>
      <c r="M274" s="274"/>
      <c r="N274" s="16" t="s">
        <v>41</v>
      </c>
      <c r="O274" s="16" t="s">
        <v>41</v>
      </c>
      <c r="P274" s="18"/>
      <c r="Q274" s="194">
        <f t="shared" si="14"/>
        <v>0</v>
      </c>
      <c r="R274" s="103">
        <f t="shared" si="15"/>
        <v>0</v>
      </c>
      <c r="S274" s="133"/>
      <c r="T274" s="133"/>
    </row>
    <row r="275" spans="1:20" s="6" customFormat="1" ht="13.5" customHeight="1" hidden="1" outlineLevel="1" thickBot="1">
      <c r="A275" s="542" t="s">
        <v>198</v>
      </c>
      <c r="B275" s="543"/>
      <c r="C275" s="13"/>
      <c r="D275" s="62">
        <v>955</v>
      </c>
      <c r="E275" s="62" t="s">
        <v>135</v>
      </c>
      <c r="F275" s="516"/>
      <c r="G275" s="500"/>
      <c r="H275" s="500"/>
      <c r="I275" s="501"/>
      <c r="J275" s="15"/>
      <c r="K275" s="269"/>
      <c r="L275" s="270">
        <f t="shared" si="18"/>
        <v>0</v>
      </c>
      <c r="M275" s="269">
        <f>M276+M277+M278+M279</f>
        <v>0</v>
      </c>
      <c r="N275" s="16"/>
      <c r="O275" s="16"/>
      <c r="P275" s="18"/>
      <c r="Q275" s="194">
        <f t="shared" si="14"/>
        <v>0</v>
      </c>
      <c r="R275" s="103">
        <f t="shared" si="15"/>
        <v>0</v>
      </c>
      <c r="S275" s="133"/>
      <c r="T275" s="133"/>
    </row>
    <row r="276" spans="1:20" s="6" customFormat="1" ht="13.5" customHeight="1" hidden="1" outlineLevel="1" thickBot="1">
      <c r="A276" s="508" t="s">
        <v>88</v>
      </c>
      <c r="B276" s="508"/>
      <c r="C276" s="13"/>
      <c r="D276" s="158">
        <v>955</v>
      </c>
      <c r="E276" s="159" t="s">
        <v>135</v>
      </c>
      <c r="F276" s="516"/>
      <c r="G276" s="500"/>
      <c r="H276" s="500"/>
      <c r="I276" s="501"/>
      <c r="J276" s="15">
        <v>225</v>
      </c>
      <c r="K276" s="273"/>
      <c r="L276" s="272">
        <f t="shared" si="18"/>
        <v>0</v>
      </c>
      <c r="M276" s="273"/>
      <c r="N276" s="16"/>
      <c r="O276" s="16"/>
      <c r="P276" s="18"/>
      <c r="Q276" s="194">
        <f t="shared" si="14"/>
        <v>0</v>
      </c>
      <c r="R276" s="103">
        <f t="shared" si="15"/>
        <v>0</v>
      </c>
      <c r="S276" s="133"/>
      <c r="T276" s="133"/>
    </row>
    <row r="277" spans="1:20" s="6" customFormat="1" ht="13.5" customHeight="1" hidden="1" outlineLevel="1" thickBot="1">
      <c r="A277" s="508" t="s">
        <v>90</v>
      </c>
      <c r="B277" s="508"/>
      <c r="C277" s="13"/>
      <c r="D277" s="158">
        <v>955</v>
      </c>
      <c r="E277" s="159" t="s">
        <v>135</v>
      </c>
      <c r="F277" s="516"/>
      <c r="G277" s="500"/>
      <c r="H277" s="500"/>
      <c r="I277" s="501"/>
      <c r="J277" s="15">
        <v>226</v>
      </c>
      <c r="K277" s="273"/>
      <c r="L277" s="272">
        <f t="shared" si="18"/>
        <v>0</v>
      </c>
      <c r="M277" s="285"/>
      <c r="N277" s="16"/>
      <c r="O277" s="16"/>
      <c r="P277" s="18"/>
      <c r="Q277" s="194">
        <f t="shared" si="14"/>
        <v>0</v>
      </c>
      <c r="R277" s="103">
        <f t="shared" si="15"/>
        <v>0</v>
      </c>
      <c r="S277" s="133"/>
      <c r="T277" s="133"/>
    </row>
    <row r="278" spans="1:20" s="6" customFormat="1" ht="13.5" customHeight="1" hidden="1" outlineLevel="1" thickBot="1">
      <c r="A278" s="508" t="s">
        <v>94</v>
      </c>
      <c r="B278" s="508"/>
      <c r="C278" s="13"/>
      <c r="D278" s="158">
        <v>955</v>
      </c>
      <c r="E278" s="159" t="s">
        <v>135</v>
      </c>
      <c r="F278" s="516"/>
      <c r="G278" s="500"/>
      <c r="H278" s="500"/>
      <c r="I278" s="501"/>
      <c r="J278" s="15">
        <v>310</v>
      </c>
      <c r="K278" s="273"/>
      <c r="L278" s="272">
        <f t="shared" si="18"/>
        <v>0</v>
      </c>
      <c r="M278" s="285"/>
      <c r="N278" s="16"/>
      <c r="O278" s="16"/>
      <c r="P278" s="18"/>
      <c r="Q278" s="194">
        <f t="shared" si="14"/>
        <v>0</v>
      </c>
      <c r="R278" s="103">
        <f t="shared" si="15"/>
        <v>0</v>
      </c>
      <c r="S278" s="133"/>
      <c r="T278" s="133"/>
    </row>
    <row r="279" spans="1:20" s="6" customFormat="1" ht="0.75" customHeight="1" hidden="1" outlineLevel="1" thickBot="1">
      <c r="A279" s="508" t="s">
        <v>96</v>
      </c>
      <c r="B279" s="508"/>
      <c r="C279" s="13"/>
      <c r="D279" s="158">
        <v>955</v>
      </c>
      <c r="E279" s="159" t="s">
        <v>135</v>
      </c>
      <c r="F279" s="516"/>
      <c r="G279" s="500"/>
      <c r="H279" s="500"/>
      <c r="I279" s="501"/>
      <c r="J279" s="15">
        <v>340</v>
      </c>
      <c r="K279" s="273"/>
      <c r="L279" s="272">
        <f t="shared" si="18"/>
        <v>0</v>
      </c>
      <c r="M279" s="285"/>
      <c r="N279" s="16"/>
      <c r="O279" s="16"/>
      <c r="P279" s="18"/>
      <c r="Q279" s="194">
        <f t="shared" si="14"/>
        <v>0</v>
      </c>
      <c r="R279" s="103">
        <f t="shared" si="15"/>
        <v>0</v>
      </c>
      <c r="S279" s="133"/>
      <c r="T279" s="133"/>
    </row>
    <row r="280" spans="1:20" s="6" customFormat="1" ht="13.5" customHeight="1" outlineLevel="1" thickBot="1">
      <c r="A280" s="508" t="s">
        <v>94</v>
      </c>
      <c r="B280" s="508"/>
      <c r="C280" s="13"/>
      <c r="D280" s="234">
        <v>955</v>
      </c>
      <c r="E280" s="235" t="s">
        <v>135</v>
      </c>
      <c r="F280" s="499">
        <v>6000000030244</v>
      </c>
      <c r="G280" s="500"/>
      <c r="H280" s="500"/>
      <c r="I280" s="501"/>
      <c r="J280" s="15">
        <v>310</v>
      </c>
      <c r="K280" s="275">
        <v>30100</v>
      </c>
      <c r="L280" s="272">
        <f>K280</f>
        <v>30100</v>
      </c>
      <c r="M280" s="285">
        <v>30078.6</v>
      </c>
      <c r="N280" s="16"/>
      <c r="O280" s="16"/>
      <c r="P280" s="18"/>
      <c r="Q280" s="194">
        <f>K280-M280</f>
        <v>21.400000000001455</v>
      </c>
      <c r="R280" s="103">
        <v>0</v>
      </c>
      <c r="S280" s="133"/>
      <c r="T280" s="133"/>
    </row>
    <row r="281" spans="1:20" s="6" customFormat="1" ht="13.5" customHeight="1" outlineLevel="1">
      <c r="A281" s="694" t="s">
        <v>52</v>
      </c>
      <c r="B281" s="694"/>
      <c r="C281" s="348"/>
      <c r="D281" s="287" t="s">
        <v>14</v>
      </c>
      <c r="E281" s="287" t="s">
        <v>111</v>
      </c>
      <c r="F281" s="513">
        <v>6000080140851</v>
      </c>
      <c r="G281" s="514"/>
      <c r="H281" s="514"/>
      <c r="I281" s="515"/>
      <c r="J281" s="288">
        <v>291</v>
      </c>
      <c r="K281" s="349">
        <v>117000</v>
      </c>
      <c r="L281" s="290">
        <f>K281</f>
        <v>117000</v>
      </c>
      <c r="M281" s="289">
        <v>19556</v>
      </c>
      <c r="N281" s="291" t="s">
        <v>41</v>
      </c>
      <c r="O281" s="328" t="s">
        <v>153</v>
      </c>
      <c r="P281" s="350"/>
      <c r="Q281" s="293">
        <f>L281-M281</f>
        <v>97444</v>
      </c>
      <c r="R281" s="294">
        <f>Q281</f>
        <v>97444</v>
      </c>
      <c r="S281" s="133"/>
      <c r="T281" s="133"/>
    </row>
    <row r="282" spans="1:20" s="6" customFormat="1" ht="13.5" customHeight="1" outlineLevel="1">
      <c r="A282" s="315"/>
      <c r="B282" s="333"/>
      <c r="C282" s="345"/>
      <c r="D282" s="305"/>
      <c r="E282" s="305"/>
      <c r="F282" s="352"/>
      <c r="G282" s="305"/>
      <c r="H282" s="305"/>
      <c r="I282" s="305"/>
      <c r="J282" s="305"/>
      <c r="K282" s="336"/>
      <c r="L282" s="336"/>
      <c r="M282" s="336"/>
      <c r="N282" s="321"/>
      <c r="O282" s="337"/>
      <c r="P282" s="353"/>
      <c r="Q282" s="322"/>
      <c r="R282" s="323"/>
      <c r="S282" s="133"/>
      <c r="T282" s="133"/>
    </row>
    <row r="283" spans="1:20" s="6" customFormat="1" ht="15" customHeight="1" outlineLevel="1" thickBot="1">
      <c r="A283" s="678" t="s">
        <v>214</v>
      </c>
      <c r="B283" s="679"/>
      <c r="C283" s="26"/>
      <c r="D283" s="223">
        <v>955</v>
      </c>
      <c r="E283" s="223" t="s">
        <v>135</v>
      </c>
      <c r="F283" s="509">
        <v>6400000010</v>
      </c>
      <c r="G283" s="547"/>
      <c r="H283" s="547"/>
      <c r="I283" s="548"/>
      <c r="J283" s="330"/>
      <c r="K283" s="331">
        <f>K284+K285+K288+K289</f>
        <v>420000</v>
      </c>
      <c r="L283" s="270">
        <f>K283</f>
        <v>420000</v>
      </c>
      <c r="M283" s="331">
        <f>M284+M285+M288+M289</f>
        <v>398073</v>
      </c>
      <c r="N283" s="297"/>
      <c r="O283" s="297"/>
      <c r="P283" s="351"/>
      <c r="Q283" s="299">
        <f t="shared" si="14"/>
        <v>21927</v>
      </c>
      <c r="R283" s="300">
        <f t="shared" si="15"/>
        <v>21927</v>
      </c>
      <c r="S283" s="133"/>
      <c r="T283" s="133"/>
    </row>
    <row r="284" spans="1:20" s="6" customFormat="1" ht="13.5" customHeight="1" outlineLevel="1" thickBot="1">
      <c r="A284" s="508" t="s">
        <v>88</v>
      </c>
      <c r="B284" s="508"/>
      <c r="C284" s="13"/>
      <c r="D284" s="179">
        <v>955</v>
      </c>
      <c r="E284" s="178" t="s">
        <v>135</v>
      </c>
      <c r="F284" s="549">
        <v>6400000010244</v>
      </c>
      <c r="G284" s="550"/>
      <c r="H284" s="550"/>
      <c r="I284" s="551"/>
      <c r="J284" s="15">
        <v>225</v>
      </c>
      <c r="K284" s="273">
        <v>390000</v>
      </c>
      <c r="L284" s="272">
        <f aca="true" t="shared" si="19" ref="L284:L310">K284</f>
        <v>390000</v>
      </c>
      <c r="M284" s="285">
        <v>387733</v>
      </c>
      <c r="N284" s="16"/>
      <c r="O284" s="16"/>
      <c r="P284" s="18"/>
      <c r="Q284" s="194">
        <f t="shared" si="14"/>
        <v>2267</v>
      </c>
      <c r="R284" s="103">
        <f t="shared" si="15"/>
        <v>2267</v>
      </c>
      <c r="S284" s="133"/>
      <c r="T284" s="133"/>
    </row>
    <row r="285" spans="1:20" s="6" customFormat="1" ht="13.5" customHeight="1" outlineLevel="1" thickBot="1">
      <c r="A285" s="508" t="s">
        <v>90</v>
      </c>
      <c r="B285" s="508"/>
      <c r="C285" s="13"/>
      <c r="D285" s="179">
        <v>955</v>
      </c>
      <c r="E285" s="178" t="s">
        <v>135</v>
      </c>
      <c r="F285" s="549">
        <v>6400000010244</v>
      </c>
      <c r="G285" s="550"/>
      <c r="H285" s="550"/>
      <c r="I285" s="551"/>
      <c r="J285" s="15">
        <v>226</v>
      </c>
      <c r="K285" s="273">
        <v>0</v>
      </c>
      <c r="L285" s="272">
        <f t="shared" si="19"/>
        <v>0</v>
      </c>
      <c r="M285" s="285">
        <v>0</v>
      </c>
      <c r="N285" s="16"/>
      <c r="O285" s="16"/>
      <c r="P285" s="18"/>
      <c r="Q285" s="194">
        <f t="shared" si="14"/>
        <v>0</v>
      </c>
      <c r="R285" s="103">
        <f t="shared" si="15"/>
        <v>0</v>
      </c>
      <c r="S285" s="133"/>
      <c r="T285" s="133"/>
    </row>
    <row r="286" spans="1:20" s="6" customFormat="1" ht="13.5" customHeight="1" hidden="1" outlineLevel="1" thickBot="1">
      <c r="A286" s="508" t="s">
        <v>96</v>
      </c>
      <c r="B286" s="508"/>
      <c r="C286" s="13"/>
      <c r="D286" s="179">
        <v>955</v>
      </c>
      <c r="E286" s="178" t="s">
        <v>135</v>
      </c>
      <c r="F286" s="549">
        <v>6400000010244</v>
      </c>
      <c r="G286" s="550"/>
      <c r="H286" s="550"/>
      <c r="I286" s="551"/>
      <c r="J286" s="15">
        <v>340</v>
      </c>
      <c r="K286" s="273"/>
      <c r="L286" s="272">
        <f t="shared" si="19"/>
        <v>0</v>
      </c>
      <c r="M286" s="285">
        <v>49373.3</v>
      </c>
      <c r="N286" s="16"/>
      <c r="O286" s="16"/>
      <c r="P286" s="18"/>
      <c r="Q286" s="194">
        <f aca="true" t="shared" si="20" ref="Q286:Q305">L286-M286</f>
        <v>-49373.3</v>
      </c>
      <c r="R286" s="103">
        <f t="shared" si="15"/>
        <v>-49373.3</v>
      </c>
      <c r="S286" s="133"/>
      <c r="T286" s="133"/>
    </row>
    <row r="287" spans="1:20" s="6" customFormat="1" ht="13.5" customHeight="1" hidden="1" outlineLevel="1" thickBot="1">
      <c r="A287" s="508" t="s">
        <v>94</v>
      </c>
      <c r="B287" s="508"/>
      <c r="C287" s="13"/>
      <c r="D287" s="192">
        <v>955</v>
      </c>
      <c r="E287" s="193" t="s">
        <v>135</v>
      </c>
      <c r="F287" s="549">
        <v>6400000010244</v>
      </c>
      <c r="G287" s="550"/>
      <c r="H287" s="550"/>
      <c r="I287" s="551"/>
      <c r="J287" s="15">
        <v>310</v>
      </c>
      <c r="K287" s="273"/>
      <c r="L287" s="272">
        <f t="shared" si="19"/>
        <v>0</v>
      </c>
      <c r="M287" s="285">
        <v>0</v>
      </c>
      <c r="N287" s="16"/>
      <c r="O287" s="16"/>
      <c r="P287" s="18"/>
      <c r="Q287" s="194">
        <f t="shared" si="20"/>
        <v>0</v>
      </c>
      <c r="R287" s="103">
        <f t="shared" si="15"/>
        <v>0</v>
      </c>
      <c r="S287" s="133"/>
      <c r="T287" s="133"/>
    </row>
    <row r="288" spans="1:20" s="6" customFormat="1" ht="13.5" customHeight="1" outlineLevel="1" thickBot="1">
      <c r="A288" s="508" t="s">
        <v>96</v>
      </c>
      <c r="B288" s="508"/>
      <c r="C288" s="13"/>
      <c r="D288" s="211">
        <v>955</v>
      </c>
      <c r="E288" s="212" t="s">
        <v>135</v>
      </c>
      <c r="F288" s="549">
        <v>6400000010244</v>
      </c>
      <c r="G288" s="550"/>
      <c r="H288" s="550"/>
      <c r="I288" s="551"/>
      <c r="J288" s="15">
        <v>344</v>
      </c>
      <c r="K288" s="273">
        <v>25000</v>
      </c>
      <c r="L288" s="272">
        <f>K288</f>
        <v>25000</v>
      </c>
      <c r="M288" s="285">
        <v>9673</v>
      </c>
      <c r="N288" s="16"/>
      <c r="O288" s="16"/>
      <c r="P288" s="18"/>
      <c r="Q288" s="194">
        <f t="shared" si="20"/>
        <v>15327</v>
      </c>
      <c r="R288" s="103">
        <f t="shared" si="15"/>
        <v>15327</v>
      </c>
      <c r="S288" s="133"/>
      <c r="T288" s="133"/>
    </row>
    <row r="289" spans="1:20" s="6" customFormat="1" ht="13.5" customHeight="1" outlineLevel="1">
      <c r="A289" s="508" t="s">
        <v>96</v>
      </c>
      <c r="B289" s="508"/>
      <c r="C289" s="13"/>
      <c r="D289" s="211">
        <v>955</v>
      </c>
      <c r="E289" s="212" t="s">
        <v>135</v>
      </c>
      <c r="F289" s="549">
        <v>6400000010244</v>
      </c>
      <c r="G289" s="550"/>
      <c r="H289" s="550"/>
      <c r="I289" s="551"/>
      <c r="J289" s="15">
        <v>346</v>
      </c>
      <c r="K289" s="273">
        <v>5000</v>
      </c>
      <c r="L289" s="272">
        <f>K289</f>
        <v>5000</v>
      </c>
      <c r="M289" s="285">
        <v>667</v>
      </c>
      <c r="N289" s="16"/>
      <c r="O289" s="16"/>
      <c r="P289" s="18"/>
      <c r="Q289" s="194">
        <f t="shared" si="20"/>
        <v>4333</v>
      </c>
      <c r="R289" s="103">
        <f t="shared" si="15"/>
        <v>4333</v>
      </c>
      <c r="S289" s="133"/>
      <c r="T289" s="133"/>
    </row>
    <row r="290" spans="1:20" s="6" customFormat="1" ht="13.5" customHeight="1" hidden="1" outlineLevel="1" thickBot="1">
      <c r="A290" s="338"/>
      <c r="B290" s="339"/>
      <c r="C290" s="286"/>
      <c r="D290" s="287"/>
      <c r="E290" s="243"/>
      <c r="F290" s="340"/>
      <c r="G290" s="341"/>
      <c r="H290" s="341"/>
      <c r="I290" s="342"/>
      <c r="J290" s="288"/>
      <c r="K290" s="289"/>
      <c r="L290" s="290"/>
      <c r="M290" s="343"/>
      <c r="N290" s="291"/>
      <c r="O290" s="291"/>
      <c r="P290" s="292"/>
      <c r="Q290" s="293">
        <f t="shared" si="20"/>
        <v>0</v>
      </c>
      <c r="R290" s="294"/>
      <c r="S290" s="133"/>
      <c r="T290" s="133"/>
    </row>
    <row r="291" spans="1:20" s="6" customFormat="1" ht="13.5" customHeight="1" outlineLevel="1">
      <c r="A291" s="344"/>
      <c r="B291" s="316"/>
      <c r="C291" s="345"/>
      <c r="D291" s="305"/>
      <c r="E291" s="335"/>
      <c r="F291" s="324"/>
      <c r="G291" s="324"/>
      <c r="H291" s="324"/>
      <c r="I291" s="324"/>
      <c r="J291" s="305"/>
      <c r="K291" s="336"/>
      <c r="L291" s="336"/>
      <c r="M291" s="346"/>
      <c r="N291" s="321"/>
      <c r="O291" s="321"/>
      <c r="P291" s="321"/>
      <c r="Q291" s="322"/>
      <c r="R291" s="323"/>
      <c r="S291" s="133"/>
      <c r="T291" s="133"/>
    </row>
    <row r="292" spans="1:20" s="77" customFormat="1" ht="15" customHeight="1" outlineLevel="1" thickBot="1">
      <c r="A292" s="678" t="s">
        <v>170</v>
      </c>
      <c r="B292" s="679"/>
      <c r="C292" s="252"/>
      <c r="D292" s="223">
        <v>955</v>
      </c>
      <c r="E292" s="223">
        <v>1003</v>
      </c>
      <c r="F292" s="509">
        <v>5500000040</v>
      </c>
      <c r="G292" s="545"/>
      <c r="H292" s="545"/>
      <c r="I292" s="546"/>
      <c r="J292" s="330"/>
      <c r="K292" s="331">
        <f>K293+K294+K295+K296+K297+K298</f>
        <v>50000</v>
      </c>
      <c r="L292" s="270">
        <f t="shared" si="19"/>
        <v>50000</v>
      </c>
      <c r="M292" s="332">
        <f>M293+M294</f>
        <v>50000</v>
      </c>
      <c r="N292" s="313"/>
      <c r="O292" s="313"/>
      <c r="P292" s="314"/>
      <c r="Q292" s="299">
        <f t="shared" si="20"/>
        <v>0</v>
      </c>
      <c r="R292" s="300">
        <f t="shared" si="15"/>
        <v>0</v>
      </c>
      <c r="S292" s="140"/>
      <c r="T292" s="140"/>
    </row>
    <row r="293" spans="1:20" s="77" customFormat="1" ht="15" customHeight="1" outlineLevel="1" thickBot="1">
      <c r="A293" s="507" t="s">
        <v>257</v>
      </c>
      <c r="B293" s="507"/>
      <c r="C293" s="73"/>
      <c r="D293" s="167">
        <v>955</v>
      </c>
      <c r="E293" s="167">
        <v>1003</v>
      </c>
      <c r="F293" s="499">
        <v>5500000040360</v>
      </c>
      <c r="G293" s="500"/>
      <c r="H293" s="500"/>
      <c r="I293" s="501"/>
      <c r="J293" s="32">
        <v>262</v>
      </c>
      <c r="K293" s="273">
        <v>50000</v>
      </c>
      <c r="L293" s="272">
        <f t="shared" si="19"/>
        <v>50000</v>
      </c>
      <c r="M293" s="273">
        <v>50000</v>
      </c>
      <c r="N293" s="74" t="s">
        <v>153</v>
      </c>
      <c r="O293" s="74"/>
      <c r="P293" s="75"/>
      <c r="Q293" s="194">
        <f t="shared" si="20"/>
        <v>0</v>
      </c>
      <c r="R293" s="103">
        <f t="shared" si="15"/>
        <v>0</v>
      </c>
      <c r="S293" s="140"/>
      <c r="T293" s="140"/>
    </row>
    <row r="294" spans="1:20" s="77" customFormat="1" ht="15" customHeight="1" outlineLevel="1">
      <c r="A294" s="507" t="s">
        <v>216</v>
      </c>
      <c r="B294" s="507"/>
      <c r="C294" s="73"/>
      <c r="D294" s="171">
        <v>955</v>
      </c>
      <c r="E294" s="171">
        <v>1003</v>
      </c>
      <c r="F294" s="549">
        <v>5500000040321</v>
      </c>
      <c r="G294" s="500"/>
      <c r="H294" s="500"/>
      <c r="I294" s="501"/>
      <c r="J294" s="32">
        <v>264</v>
      </c>
      <c r="K294" s="273">
        <v>0</v>
      </c>
      <c r="L294" s="272">
        <f t="shared" si="19"/>
        <v>0</v>
      </c>
      <c r="M294" s="273">
        <v>0</v>
      </c>
      <c r="N294" s="74"/>
      <c r="O294" s="74"/>
      <c r="P294" s="75"/>
      <c r="Q294" s="194">
        <f t="shared" si="20"/>
        <v>0</v>
      </c>
      <c r="R294" s="103">
        <f t="shared" si="15"/>
        <v>0</v>
      </c>
      <c r="S294" s="140"/>
      <c r="T294" s="140"/>
    </row>
    <row r="295" spans="1:20" s="41" customFormat="1" ht="22.5" customHeight="1" hidden="1" outlineLevel="1" thickBot="1">
      <c r="A295" s="683" t="s">
        <v>201</v>
      </c>
      <c r="B295" s="684"/>
      <c r="C295" s="39"/>
      <c r="D295" s="60">
        <v>955</v>
      </c>
      <c r="E295" s="60">
        <v>1003</v>
      </c>
      <c r="F295" s="516"/>
      <c r="G295" s="500"/>
      <c r="H295" s="500"/>
      <c r="I295" s="501"/>
      <c r="J295" s="32">
        <v>262</v>
      </c>
      <c r="K295" s="273">
        <v>0</v>
      </c>
      <c r="L295" s="272">
        <f t="shared" si="19"/>
        <v>0</v>
      </c>
      <c r="M295" s="273">
        <v>0</v>
      </c>
      <c r="N295" s="40"/>
      <c r="O295" s="40"/>
      <c r="P295" s="78"/>
      <c r="Q295" s="194">
        <f t="shared" si="20"/>
        <v>0</v>
      </c>
      <c r="R295" s="103">
        <f t="shared" si="15"/>
        <v>0</v>
      </c>
      <c r="S295" s="136"/>
      <c r="T295" s="136"/>
    </row>
    <row r="296" spans="1:20" s="41" customFormat="1" ht="15" customHeight="1" hidden="1" outlineLevel="1" thickBot="1">
      <c r="A296" s="683" t="s">
        <v>200</v>
      </c>
      <c r="B296" s="684"/>
      <c r="C296" s="73">
        <v>996</v>
      </c>
      <c r="D296" s="160">
        <v>955</v>
      </c>
      <c r="E296" s="160">
        <v>1003</v>
      </c>
      <c r="F296" s="516"/>
      <c r="G296" s="500"/>
      <c r="H296" s="500"/>
      <c r="I296" s="501"/>
      <c r="J296" s="32">
        <v>262</v>
      </c>
      <c r="K296" s="273">
        <v>0</v>
      </c>
      <c r="L296" s="272">
        <f t="shared" si="19"/>
        <v>0</v>
      </c>
      <c r="M296" s="273">
        <v>0</v>
      </c>
      <c r="N296" s="40"/>
      <c r="O296" s="40"/>
      <c r="P296" s="78"/>
      <c r="Q296" s="194">
        <f t="shared" si="20"/>
        <v>0</v>
      </c>
      <c r="R296" s="103">
        <f t="shared" si="15"/>
        <v>0</v>
      </c>
      <c r="S296" s="136"/>
      <c r="T296" s="136"/>
    </row>
    <row r="297" spans="1:20" s="41" customFormat="1" ht="23.25" customHeight="1" hidden="1" outlineLevel="1" thickBot="1">
      <c r="A297" s="683" t="s">
        <v>202</v>
      </c>
      <c r="B297" s="684"/>
      <c r="C297" s="73">
        <v>666</v>
      </c>
      <c r="D297" s="160">
        <v>955</v>
      </c>
      <c r="E297" s="160">
        <v>1003</v>
      </c>
      <c r="F297" s="516"/>
      <c r="G297" s="500"/>
      <c r="H297" s="500"/>
      <c r="I297" s="501"/>
      <c r="J297" s="32">
        <v>262</v>
      </c>
      <c r="K297" s="273">
        <v>0</v>
      </c>
      <c r="L297" s="272">
        <f t="shared" si="19"/>
        <v>0</v>
      </c>
      <c r="M297" s="273">
        <v>0</v>
      </c>
      <c r="N297" s="40"/>
      <c r="O297" s="40"/>
      <c r="P297" s="78"/>
      <c r="Q297" s="194">
        <f t="shared" si="20"/>
        <v>0</v>
      </c>
      <c r="R297" s="103">
        <f t="shared" si="15"/>
        <v>0</v>
      </c>
      <c r="S297" s="136"/>
      <c r="T297" s="136"/>
    </row>
    <row r="298" spans="1:20" s="41" customFormat="1" ht="23.25" customHeight="1" hidden="1" outlineLevel="1" thickBot="1">
      <c r="A298" s="726" t="s">
        <v>203</v>
      </c>
      <c r="B298" s="727"/>
      <c r="C298" s="326">
        <v>980</v>
      </c>
      <c r="D298" s="243">
        <v>955</v>
      </c>
      <c r="E298" s="243">
        <v>1003</v>
      </c>
      <c r="F298" s="552">
        <v>9900070550262</v>
      </c>
      <c r="G298" s="553"/>
      <c r="H298" s="553"/>
      <c r="I298" s="554"/>
      <c r="J298" s="327">
        <v>262</v>
      </c>
      <c r="K298" s="289">
        <v>0</v>
      </c>
      <c r="L298" s="290">
        <f t="shared" si="19"/>
        <v>0</v>
      </c>
      <c r="M298" s="289"/>
      <c r="N298" s="328"/>
      <c r="O298" s="328"/>
      <c r="P298" s="329"/>
      <c r="Q298" s="293">
        <f t="shared" si="20"/>
        <v>0</v>
      </c>
      <c r="R298" s="294">
        <f>L298-M298</f>
        <v>0</v>
      </c>
      <c r="S298" s="136"/>
      <c r="T298" s="136"/>
    </row>
    <row r="299" spans="1:20" s="41" customFormat="1" ht="11.25" outlineLevel="1">
      <c r="A299" s="315"/>
      <c r="B299" s="333"/>
      <c r="C299" s="334"/>
      <c r="D299" s="335"/>
      <c r="E299" s="335"/>
      <c r="F299" s="324"/>
      <c r="G299" s="324"/>
      <c r="H299" s="324"/>
      <c r="I299" s="324"/>
      <c r="J299" s="335"/>
      <c r="K299" s="336"/>
      <c r="L299" s="336"/>
      <c r="M299" s="336"/>
      <c r="N299" s="337"/>
      <c r="O299" s="337"/>
      <c r="P299" s="337"/>
      <c r="Q299" s="322"/>
      <c r="R299" s="323"/>
      <c r="S299" s="136"/>
      <c r="T299" s="136"/>
    </row>
    <row r="300" spans="1:20" s="77" customFormat="1" ht="15" customHeight="1" outlineLevel="1" thickBot="1">
      <c r="A300" s="678" t="s">
        <v>171</v>
      </c>
      <c r="B300" s="679"/>
      <c r="C300" s="252"/>
      <c r="D300" s="223">
        <v>955</v>
      </c>
      <c r="E300" s="223">
        <v>1101</v>
      </c>
      <c r="F300" s="509">
        <v>6000000040</v>
      </c>
      <c r="G300" s="510"/>
      <c r="H300" s="510"/>
      <c r="I300" s="511"/>
      <c r="J300" s="330"/>
      <c r="K300" s="331">
        <f>K301+K303+K305</f>
        <v>150000</v>
      </c>
      <c r="L300" s="270">
        <f t="shared" si="19"/>
        <v>150000</v>
      </c>
      <c r="M300" s="332">
        <f>M301+M303+M305</f>
        <v>127470.61</v>
      </c>
      <c r="N300" s="313"/>
      <c r="O300" s="313"/>
      <c r="P300" s="314"/>
      <c r="Q300" s="299">
        <f t="shared" si="20"/>
        <v>22529.39</v>
      </c>
      <c r="R300" s="300">
        <f t="shared" si="15"/>
        <v>22529.39</v>
      </c>
      <c r="S300" s="140"/>
      <c r="T300" s="140"/>
    </row>
    <row r="301" spans="1:20" s="6" customFormat="1" ht="12" customHeight="1" outlineLevel="1" thickBot="1">
      <c r="A301" s="508" t="s">
        <v>90</v>
      </c>
      <c r="B301" s="508"/>
      <c r="C301" s="13"/>
      <c r="D301" s="14" t="s">
        <v>14</v>
      </c>
      <c r="E301" s="60">
        <v>1101</v>
      </c>
      <c r="F301" s="499">
        <v>6000000040244</v>
      </c>
      <c r="G301" s="500"/>
      <c r="H301" s="500"/>
      <c r="I301" s="501"/>
      <c r="J301" s="15" t="s">
        <v>91</v>
      </c>
      <c r="K301" s="273">
        <v>145000</v>
      </c>
      <c r="L301" s="272">
        <f>K301</f>
        <v>145000</v>
      </c>
      <c r="M301" s="273">
        <v>127470.61</v>
      </c>
      <c r="N301" s="16" t="s">
        <v>41</v>
      </c>
      <c r="O301" s="16" t="s">
        <v>41</v>
      </c>
      <c r="P301" s="18"/>
      <c r="Q301" s="194">
        <f t="shared" si="20"/>
        <v>17529.39</v>
      </c>
      <c r="R301" s="103">
        <f t="shared" si="15"/>
        <v>17529.39</v>
      </c>
      <c r="S301" s="133"/>
      <c r="T301" s="133"/>
    </row>
    <row r="302" spans="1:20" s="6" customFormat="1" ht="12" customHeight="1" hidden="1" outlineLevel="1" thickBot="1">
      <c r="A302" s="508" t="s">
        <v>92</v>
      </c>
      <c r="B302" s="508"/>
      <c r="C302" s="13"/>
      <c r="D302" s="14" t="s">
        <v>14</v>
      </c>
      <c r="E302" s="60">
        <v>1101</v>
      </c>
      <c r="F302" s="499">
        <v>6000000040244</v>
      </c>
      <c r="G302" s="500"/>
      <c r="H302" s="500"/>
      <c r="I302" s="501"/>
      <c r="J302" s="15">
        <v>290</v>
      </c>
      <c r="K302" s="271"/>
      <c r="L302" s="272">
        <f t="shared" si="19"/>
        <v>0</v>
      </c>
      <c r="M302" s="273">
        <v>34488</v>
      </c>
      <c r="N302" s="16" t="s">
        <v>41</v>
      </c>
      <c r="O302" s="16" t="s">
        <v>41</v>
      </c>
      <c r="P302" s="18"/>
      <c r="Q302" s="194">
        <f t="shared" si="20"/>
        <v>-34488</v>
      </c>
      <c r="R302" s="103">
        <f t="shared" si="15"/>
        <v>-34488</v>
      </c>
      <c r="S302" s="133"/>
      <c r="T302" s="133"/>
    </row>
    <row r="303" spans="1:20" s="6" customFormat="1" ht="12" customHeight="1" outlineLevel="1" thickBot="1">
      <c r="A303" s="508" t="s">
        <v>92</v>
      </c>
      <c r="B303" s="508"/>
      <c r="C303" s="13"/>
      <c r="D303" s="202">
        <v>955</v>
      </c>
      <c r="E303" s="203">
        <v>1101</v>
      </c>
      <c r="F303" s="499">
        <v>6000000040350</v>
      </c>
      <c r="G303" s="521"/>
      <c r="H303" s="521"/>
      <c r="I303" s="522"/>
      <c r="J303" s="15">
        <v>296</v>
      </c>
      <c r="K303" s="271">
        <v>5000</v>
      </c>
      <c r="L303" s="272">
        <f>K303</f>
        <v>5000</v>
      </c>
      <c r="M303" s="273">
        <v>0</v>
      </c>
      <c r="N303" s="16"/>
      <c r="O303" s="16"/>
      <c r="P303" s="18"/>
      <c r="Q303" s="194">
        <f t="shared" si="20"/>
        <v>5000</v>
      </c>
      <c r="R303" s="103">
        <f t="shared" si="15"/>
        <v>5000</v>
      </c>
      <c r="S303" s="133"/>
      <c r="T303" s="133"/>
    </row>
    <row r="304" spans="1:20" s="6" customFormat="1" ht="12" customHeight="1" hidden="1" outlineLevel="1" thickBot="1">
      <c r="A304" s="502" t="s">
        <v>94</v>
      </c>
      <c r="B304" s="503"/>
      <c r="C304" s="13"/>
      <c r="D304" s="187">
        <v>955</v>
      </c>
      <c r="E304" s="188">
        <v>1101</v>
      </c>
      <c r="F304" s="499">
        <v>6000000040244</v>
      </c>
      <c r="G304" s="521"/>
      <c r="H304" s="521"/>
      <c r="I304" s="522"/>
      <c r="J304" s="15">
        <v>310</v>
      </c>
      <c r="K304" s="271"/>
      <c r="L304" s="272">
        <f>K304</f>
        <v>0</v>
      </c>
      <c r="M304" s="273">
        <v>0</v>
      </c>
      <c r="N304" s="16"/>
      <c r="O304" s="16"/>
      <c r="P304" s="18"/>
      <c r="Q304" s="194">
        <f t="shared" si="20"/>
        <v>0</v>
      </c>
      <c r="R304" s="103">
        <f t="shared" si="15"/>
        <v>0</v>
      </c>
      <c r="S304" s="133"/>
      <c r="T304" s="133"/>
    </row>
    <row r="305" spans="1:20" s="6" customFormat="1" ht="12" customHeight="1" outlineLevel="1" thickBot="1">
      <c r="A305" s="508" t="s">
        <v>96</v>
      </c>
      <c r="B305" s="508"/>
      <c r="C305" s="13"/>
      <c r="D305" s="218">
        <v>955</v>
      </c>
      <c r="E305" s="219">
        <v>1101</v>
      </c>
      <c r="F305" s="499">
        <v>6000000040244</v>
      </c>
      <c r="G305" s="521"/>
      <c r="H305" s="521"/>
      <c r="I305" s="522"/>
      <c r="J305" s="15">
        <v>349</v>
      </c>
      <c r="K305" s="271">
        <v>0</v>
      </c>
      <c r="L305" s="272">
        <f>K305</f>
        <v>0</v>
      </c>
      <c r="M305" s="273">
        <v>0</v>
      </c>
      <c r="N305" s="16"/>
      <c r="O305" s="16"/>
      <c r="P305" s="18"/>
      <c r="Q305" s="194">
        <f t="shared" si="20"/>
        <v>0</v>
      </c>
      <c r="R305" s="103">
        <f t="shared" si="15"/>
        <v>0</v>
      </c>
      <c r="S305" s="133"/>
      <c r="T305" s="133"/>
    </row>
    <row r="306" spans="1:20" s="6" customFormat="1" ht="15" customHeight="1" hidden="1" outlineLevel="1" thickBot="1">
      <c r="A306" s="542" t="s">
        <v>208</v>
      </c>
      <c r="B306" s="543"/>
      <c r="C306" s="73"/>
      <c r="D306" s="62">
        <v>955</v>
      </c>
      <c r="E306" s="62">
        <v>1101</v>
      </c>
      <c r="F306" s="526">
        <v>6100000010244</v>
      </c>
      <c r="G306" s="527"/>
      <c r="H306" s="527"/>
      <c r="I306" s="528"/>
      <c r="J306" s="63" t="s">
        <v>129</v>
      </c>
      <c r="K306" s="86">
        <v>0</v>
      </c>
      <c r="L306" s="112">
        <f t="shared" si="19"/>
        <v>0</v>
      </c>
      <c r="M306" s="155">
        <v>0</v>
      </c>
      <c r="N306" s="16"/>
      <c r="O306" s="16"/>
      <c r="P306" s="18"/>
      <c r="Q306" s="102">
        <f>L306-M306</f>
        <v>0</v>
      </c>
      <c r="R306" s="103">
        <f t="shared" si="15"/>
        <v>0</v>
      </c>
      <c r="S306" s="133"/>
      <c r="T306" s="133"/>
    </row>
    <row r="307" spans="1:20" s="6" customFormat="1" ht="15.75" customHeight="1" hidden="1" outlineLevel="1" thickBot="1">
      <c r="A307" s="677" t="s">
        <v>96</v>
      </c>
      <c r="B307" s="677"/>
      <c r="C307" s="13"/>
      <c r="D307" s="27">
        <v>955</v>
      </c>
      <c r="E307" s="60">
        <v>1101</v>
      </c>
      <c r="F307" s="499">
        <v>6100000010244</v>
      </c>
      <c r="G307" s="523"/>
      <c r="H307" s="523"/>
      <c r="I307" s="524"/>
      <c r="J307" s="15">
        <v>310</v>
      </c>
      <c r="K307" s="65">
        <v>0</v>
      </c>
      <c r="L307" s="94">
        <f t="shared" si="19"/>
        <v>0</v>
      </c>
      <c r="M307" s="71">
        <v>0</v>
      </c>
      <c r="N307" s="16"/>
      <c r="O307" s="16"/>
      <c r="P307" s="18"/>
      <c r="Q307" s="102">
        <f>L307-M307</f>
        <v>0</v>
      </c>
      <c r="R307" s="103">
        <f t="shared" si="15"/>
        <v>0</v>
      </c>
      <c r="S307" s="133"/>
      <c r="T307" s="133"/>
    </row>
    <row r="308" spans="1:20" s="6" customFormat="1" ht="21.75" customHeight="1" hidden="1" outlineLevel="1">
      <c r="A308" s="677" t="s">
        <v>96</v>
      </c>
      <c r="B308" s="677"/>
      <c r="C308" s="13"/>
      <c r="D308" s="14" t="s">
        <v>14</v>
      </c>
      <c r="E308" s="14" t="s">
        <v>113</v>
      </c>
      <c r="F308" s="516"/>
      <c r="G308" s="500"/>
      <c r="H308" s="500"/>
      <c r="I308" s="501"/>
      <c r="J308" s="15" t="s">
        <v>97</v>
      </c>
      <c r="K308" s="65"/>
      <c r="L308" s="94">
        <f t="shared" si="19"/>
        <v>0</v>
      </c>
      <c r="M308" s="121"/>
      <c r="N308" s="16" t="s">
        <v>41</v>
      </c>
      <c r="O308" s="16" t="s">
        <v>41</v>
      </c>
      <c r="P308" s="18"/>
      <c r="Q308" s="102">
        <f>L308-M308</f>
        <v>0</v>
      </c>
      <c r="R308" s="103">
        <f t="shared" si="15"/>
        <v>0</v>
      </c>
      <c r="S308" s="133"/>
      <c r="T308" s="133"/>
    </row>
    <row r="309" spans="1:20" s="77" customFormat="1" ht="17.25" customHeight="1" hidden="1" outlineLevel="1" thickBot="1">
      <c r="A309" s="681" t="s">
        <v>172</v>
      </c>
      <c r="B309" s="682"/>
      <c r="C309" s="73"/>
      <c r="D309" s="62">
        <v>955</v>
      </c>
      <c r="E309" s="62">
        <v>1202</v>
      </c>
      <c r="F309" s="561">
        <v>5500000014</v>
      </c>
      <c r="G309" s="527"/>
      <c r="H309" s="527"/>
      <c r="I309" s="528"/>
      <c r="J309" s="63"/>
      <c r="K309" s="83">
        <f>K310</f>
        <v>0</v>
      </c>
      <c r="L309" s="93">
        <f t="shared" si="19"/>
        <v>0</v>
      </c>
      <c r="M309" s="121">
        <f>M310</f>
        <v>0</v>
      </c>
      <c r="N309" s="74"/>
      <c r="O309" s="74"/>
      <c r="P309" s="75"/>
      <c r="Q309" s="102">
        <f>L309-M309</f>
        <v>0</v>
      </c>
      <c r="R309" s="103">
        <f t="shared" si="15"/>
        <v>0</v>
      </c>
      <c r="S309" s="140"/>
      <c r="T309" s="140"/>
    </row>
    <row r="310" spans="1:20" s="6" customFormat="1" ht="16.5" customHeight="1" hidden="1" outlineLevel="1" thickBot="1">
      <c r="A310" s="677" t="s">
        <v>90</v>
      </c>
      <c r="B310" s="677"/>
      <c r="C310" s="13"/>
      <c r="D310" s="14" t="s">
        <v>14</v>
      </c>
      <c r="E310" s="60">
        <v>1202</v>
      </c>
      <c r="F310" s="499">
        <v>5500000014244</v>
      </c>
      <c r="G310" s="500"/>
      <c r="H310" s="500"/>
      <c r="I310" s="501"/>
      <c r="J310" s="15" t="s">
        <v>91</v>
      </c>
      <c r="K310" s="65">
        <v>0</v>
      </c>
      <c r="L310" s="94">
        <f t="shared" si="19"/>
        <v>0</v>
      </c>
      <c r="M310" s="71">
        <v>0</v>
      </c>
      <c r="N310" s="16" t="s">
        <v>41</v>
      </c>
      <c r="O310" s="16" t="s">
        <v>41</v>
      </c>
      <c r="P310" s="18"/>
      <c r="Q310" s="102">
        <f>L310-M310</f>
        <v>0</v>
      </c>
      <c r="R310" s="103">
        <f t="shared" si="15"/>
        <v>0</v>
      </c>
      <c r="S310" s="133"/>
      <c r="T310" s="133"/>
    </row>
    <row r="311" spans="1:20" s="6" customFormat="1" ht="24" customHeight="1" thickBot="1">
      <c r="A311" s="675" t="s">
        <v>256</v>
      </c>
      <c r="B311" s="676"/>
      <c r="C311" s="21">
        <v>450</v>
      </c>
      <c r="D311" s="685" t="s">
        <v>35</v>
      </c>
      <c r="E311" s="685"/>
      <c r="F311" s="685"/>
      <c r="G311" s="685"/>
      <c r="H311" s="685"/>
      <c r="I311" s="685"/>
      <c r="J311" s="685"/>
      <c r="K311" s="7" t="s">
        <v>35</v>
      </c>
      <c r="L311" s="95" t="s">
        <v>35</v>
      </c>
      <c r="M311" s="122"/>
      <c r="N311" s="9">
        <v>0</v>
      </c>
      <c r="O311" s="9">
        <v>0</v>
      </c>
      <c r="P311" s="8"/>
      <c r="Q311" s="7" t="s">
        <v>35</v>
      </c>
      <c r="R311" s="22" t="s">
        <v>35</v>
      </c>
      <c r="S311" s="133"/>
      <c r="T311" s="133"/>
    </row>
    <row r="312" spans="1:20" s="1" customFormat="1" ht="10.5" customHeight="1">
      <c r="A312" s="673" t="s">
        <v>6</v>
      </c>
      <c r="B312" s="673"/>
      <c r="C312" s="97"/>
      <c r="D312" s="674"/>
      <c r="E312" s="674"/>
      <c r="F312" s="674"/>
      <c r="G312" s="674"/>
      <c r="H312" s="674"/>
      <c r="I312" s="674"/>
      <c r="J312" s="97"/>
      <c r="K312" s="97"/>
      <c r="L312" s="98"/>
      <c r="M312" s="118"/>
      <c r="N312" s="97"/>
      <c r="O312" s="97"/>
      <c r="P312" s="97"/>
      <c r="Q312" s="97"/>
      <c r="R312" s="97"/>
      <c r="S312" s="129"/>
      <c r="T312" s="129"/>
    </row>
    <row r="313" spans="1:20" ht="11.25" customHeight="1">
      <c r="A313" s="129"/>
      <c r="B313" s="129"/>
      <c r="C313" s="129"/>
      <c r="D313" s="129"/>
      <c r="E313" s="129"/>
      <c r="F313" s="129"/>
      <c r="G313" s="129"/>
      <c r="H313" s="129"/>
      <c r="I313" s="129"/>
      <c r="J313" s="129"/>
      <c r="K313" s="129"/>
      <c r="L313" s="128"/>
      <c r="M313" s="119"/>
      <c r="N313" s="129"/>
      <c r="O313" s="129"/>
      <c r="P313" s="129"/>
      <c r="Q313" s="129"/>
      <c r="R313" s="129"/>
      <c r="S313"/>
      <c r="T313"/>
    </row>
    <row r="314" spans="1:20" ht="12" customHeight="1">
      <c r="A314" s="119" t="s">
        <v>114</v>
      </c>
      <c r="B314" s="129"/>
      <c r="C314" s="129"/>
      <c r="D314" s="672" t="s">
        <v>115</v>
      </c>
      <c r="E314" s="672"/>
      <c r="F314" s="672"/>
      <c r="G314" s="672"/>
      <c r="H314" s="672"/>
      <c r="I314" s="672"/>
      <c r="J314" s="129"/>
      <c r="K314" s="680" t="s">
        <v>116</v>
      </c>
      <c r="L314" s="680"/>
      <c r="M314" s="119"/>
      <c r="N314" s="129"/>
      <c r="O314" s="129"/>
      <c r="P314" s="129"/>
      <c r="Q314" s="129"/>
      <c r="R314" s="129"/>
      <c r="S314"/>
      <c r="T314"/>
    </row>
    <row r="315" spans="1:20" ht="12" customHeight="1">
      <c r="A315" s="129" t="s">
        <v>6</v>
      </c>
      <c r="B315" s="130" t="s">
        <v>117</v>
      </c>
      <c r="C315" s="129" t="s">
        <v>6</v>
      </c>
      <c r="D315" s="670" t="s">
        <v>118</v>
      </c>
      <c r="E315" s="670"/>
      <c r="F315" s="670"/>
      <c r="G315" s="670"/>
      <c r="H315" s="670"/>
      <c r="I315" s="670"/>
      <c r="J315" s="129" t="s">
        <v>6</v>
      </c>
      <c r="K315" s="680"/>
      <c r="L315" s="680"/>
      <c r="M315" s="119"/>
      <c r="N315" s="129"/>
      <c r="O315" s="128" t="s">
        <v>249</v>
      </c>
      <c r="P315" s="129"/>
      <c r="Q315" s="129"/>
      <c r="R315" s="129"/>
      <c r="S315"/>
      <c r="T315"/>
    </row>
    <row r="316" spans="1:20" ht="10.5" customHeight="1">
      <c r="A316" s="129"/>
      <c r="B316" s="129"/>
      <c r="C316" s="129"/>
      <c r="D316" s="129"/>
      <c r="E316" s="129"/>
      <c r="F316" s="129"/>
      <c r="G316" s="129"/>
      <c r="H316" s="129"/>
      <c r="I316" s="129"/>
      <c r="J316" s="129"/>
      <c r="K316" s="129"/>
      <c r="L316" s="128" t="s">
        <v>6</v>
      </c>
      <c r="M316" s="131" t="s">
        <v>117</v>
      </c>
      <c r="N316" s="129" t="s">
        <v>6</v>
      </c>
      <c r="O316" s="130" t="s">
        <v>118</v>
      </c>
      <c r="P316" s="129" t="s">
        <v>6</v>
      </c>
      <c r="Q316" s="129"/>
      <c r="R316" s="129"/>
      <c r="S316"/>
      <c r="T316"/>
    </row>
    <row r="317" spans="1:20" ht="12" customHeight="1">
      <c r="A317" s="119" t="s">
        <v>119</v>
      </c>
      <c r="B317" s="129"/>
      <c r="C317" s="129"/>
      <c r="D317" s="672" t="s">
        <v>120</v>
      </c>
      <c r="E317" s="672"/>
      <c r="F317" s="672"/>
      <c r="G317" s="672"/>
      <c r="H317" s="672"/>
      <c r="I317" s="672"/>
      <c r="J317" s="129"/>
      <c r="K317" s="129"/>
      <c r="L317" s="128"/>
      <c r="M317" s="119"/>
      <c r="N317" s="129"/>
      <c r="O317" s="129"/>
      <c r="P317" s="129"/>
      <c r="Q317" s="129"/>
      <c r="R317" s="129"/>
      <c r="S317"/>
      <c r="T317"/>
    </row>
    <row r="318" spans="1:20" ht="10.5" customHeight="1">
      <c r="A318" s="129" t="s">
        <v>6</v>
      </c>
      <c r="B318" s="130" t="s">
        <v>117</v>
      </c>
      <c r="C318" s="129" t="s">
        <v>6</v>
      </c>
      <c r="D318" s="670" t="s">
        <v>118</v>
      </c>
      <c r="E318" s="670"/>
      <c r="F318" s="670"/>
      <c r="G318" s="670"/>
      <c r="H318" s="670"/>
      <c r="I318" s="670"/>
      <c r="J318" s="129" t="s">
        <v>6</v>
      </c>
      <c r="K318" s="129"/>
      <c r="L318" s="128"/>
      <c r="M318" s="119"/>
      <c r="N318" s="129"/>
      <c r="O318" s="129"/>
      <c r="P318" s="129"/>
      <c r="Q318" s="129"/>
      <c r="R318" s="129"/>
      <c r="S318"/>
      <c r="T318"/>
    </row>
  </sheetData>
  <sheetProtection/>
  <mergeCells count="578">
    <mergeCell ref="A200:B200"/>
    <mergeCell ref="F163:I163"/>
    <mergeCell ref="F169:I169"/>
    <mergeCell ref="F191:I191"/>
    <mergeCell ref="F199:I199"/>
    <mergeCell ref="F161:I161"/>
    <mergeCell ref="F162:I162"/>
    <mergeCell ref="F180:I180"/>
    <mergeCell ref="F186:I186"/>
    <mergeCell ref="A122:B122"/>
    <mergeCell ref="F122:I122"/>
    <mergeCell ref="F203:I203"/>
    <mergeCell ref="A209:B209"/>
    <mergeCell ref="F207:I207"/>
    <mergeCell ref="A184:B184"/>
    <mergeCell ref="A171:B171"/>
    <mergeCell ref="F202:I202"/>
    <mergeCell ref="F188:I188"/>
    <mergeCell ref="A155:B155"/>
    <mergeCell ref="F164:I164"/>
    <mergeCell ref="A251:B251"/>
    <mergeCell ref="F251:I251"/>
    <mergeCell ref="A167:B167"/>
    <mergeCell ref="A168:B168"/>
    <mergeCell ref="A213:B213"/>
    <mergeCell ref="A202:B202"/>
    <mergeCell ref="A195:B195"/>
    <mergeCell ref="A182:B182"/>
    <mergeCell ref="F210:I210"/>
    <mergeCell ref="F248:I248"/>
    <mergeCell ref="A248:B248"/>
    <mergeCell ref="A246:B246"/>
    <mergeCell ref="A222:B222"/>
    <mergeCell ref="A242:B242"/>
    <mergeCell ref="A237:B237"/>
    <mergeCell ref="A245:B245"/>
    <mergeCell ref="A232:B232"/>
    <mergeCell ref="A216:B216"/>
    <mergeCell ref="A203:B203"/>
    <mergeCell ref="F211:I211"/>
    <mergeCell ref="A231:B231"/>
    <mergeCell ref="A234:B234"/>
    <mergeCell ref="F237:I237"/>
    <mergeCell ref="A206:B206"/>
    <mergeCell ref="A298:B298"/>
    <mergeCell ref="A226:B226"/>
    <mergeCell ref="A295:B295"/>
    <mergeCell ref="A259:B259"/>
    <mergeCell ref="A236:B236"/>
    <mergeCell ref="A233:B233"/>
    <mergeCell ref="A238:B238"/>
    <mergeCell ref="A207:B207"/>
    <mergeCell ref="A212:R212"/>
    <mergeCell ref="F247:I247"/>
    <mergeCell ref="F275:I275"/>
    <mergeCell ref="A280:B280"/>
    <mergeCell ref="F280:I280"/>
    <mergeCell ref="A288:B288"/>
    <mergeCell ref="A276:B276"/>
    <mergeCell ref="A250:B250"/>
    <mergeCell ref="F286:I286"/>
    <mergeCell ref="F276:I276"/>
    <mergeCell ref="F278:I278"/>
    <mergeCell ref="A255:B255"/>
    <mergeCell ref="A192:B192"/>
    <mergeCell ref="A235:B235"/>
    <mergeCell ref="A249:B249"/>
    <mergeCell ref="A244:B244"/>
    <mergeCell ref="A241:B241"/>
    <mergeCell ref="A247:B247"/>
    <mergeCell ref="A198:B198"/>
    <mergeCell ref="A240:B240"/>
    <mergeCell ref="A211:B211"/>
    <mergeCell ref="F240:I240"/>
    <mergeCell ref="F245:I245"/>
    <mergeCell ref="F235:I235"/>
    <mergeCell ref="A166:B166"/>
    <mergeCell ref="A169:B169"/>
    <mergeCell ref="A175:B175"/>
    <mergeCell ref="A221:B221"/>
    <mergeCell ref="A204:B204"/>
    <mergeCell ref="F222:I222"/>
    <mergeCell ref="F227:I227"/>
    <mergeCell ref="A217:B217"/>
    <mergeCell ref="A197:B197"/>
    <mergeCell ref="A227:B227"/>
    <mergeCell ref="A188:B188"/>
    <mergeCell ref="A210:B210"/>
    <mergeCell ref="A220:B220"/>
    <mergeCell ref="A189:B189"/>
    <mergeCell ref="A215:B215"/>
    <mergeCell ref="A219:B219"/>
    <mergeCell ref="A199:B199"/>
    <mergeCell ref="A228:B228"/>
    <mergeCell ref="A230:B230"/>
    <mergeCell ref="A229:B229"/>
    <mergeCell ref="A205:B205"/>
    <mergeCell ref="A141:B141"/>
    <mergeCell ref="A164:B164"/>
    <mergeCell ref="A177:B177"/>
    <mergeCell ref="A148:B148"/>
    <mergeCell ref="A165:B165"/>
    <mergeCell ref="A208:B208"/>
    <mergeCell ref="F120:I120"/>
    <mergeCell ref="F134:I134"/>
    <mergeCell ref="F135:I135"/>
    <mergeCell ref="A138:B138"/>
    <mergeCell ref="A140:B140"/>
    <mergeCell ref="A201:B201"/>
    <mergeCell ref="F187:I187"/>
    <mergeCell ref="A180:B180"/>
    <mergeCell ref="A191:B191"/>
    <mergeCell ref="A176:B176"/>
    <mergeCell ref="A147:B147"/>
    <mergeCell ref="A124:B124"/>
    <mergeCell ref="A131:B131"/>
    <mergeCell ref="A136:B136"/>
    <mergeCell ref="A142:B142"/>
    <mergeCell ref="A163:B163"/>
    <mergeCell ref="A145:B145"/>
    <mergeCell ref="A161:B161"/>
    <mergeCell ref="A159:B159"/>
    <mergeCell ref="A162:B162"/>
    <mergeCell ref="A158:B158"/>
    <mergeCell ref="A157:B157"/>
    <mergeCell ref="A173:B173"/>
    <mergeCell ref="A160:B160"/>
    <mergeCell ref="A154:B154"/>
    <mergeCell ref="A137:B137"/>
    <mergeCell ref="A146:B146"/>
    <mergeCell ref="A149:B149"/>
    <mergeCell ref="A156:B156"/>
    <mergeCell ref="A151:B151"/>
    <mergeCell ref="A113:B113"/>
    <mergeCell ref="A114:B114"/>
    <mergeCell ref="A130:B130"/>
    <mergeCell ref="A127:B127"/>
    <mergeCell ref="A185:B185"/>
    <mergeCell ref="F124:I124"/>
    <mergeCell ref="A129:B129"/>
    <mergeCell ref="A120:B120"/>
    <mergeCell ref="F137:I137"/>
    <mergeCell ref="A139:B139"/>
    <mergeCell ref="F110:I110"/>
    <mergeCell ref="F111:I111"/>
    <mergeCell ref="F119:I119"/>
    <mergeCell ref="F118:I118"/>
    <mergeCell ref="F108:I108"/>
    <mergeCell ref="A116:B116"/>
    <mergeCell ref="A111:B111"/>
    <mergeCell ref="F116:I116"/>
    <mergeCell ref="F109:I109"/>
    <mergeCell ref="F113:I113"/>
    <mergeCell ref="F136:I136"/>
    <mergeCell ref="A117:B117"/>
    <mergeCell ref="A118:B118"/>
    <mergeCell ref="A134:B134"/>
    <mergeCell ref="A128:B128"/>
    <mergeCell ref="F117:I117"/>
    <mergeCell ref="A125:B125"/>
    <mergeCell ref="A132:B132"/>
    <mergeCell ref="A135:B135"/>
    <mergeCell ref="A121:B121"/>
    <mergeCell ref="F78:H78"/>
    <mergeCell ref="F81:H81"/>
    <mergeCell ref="A97:B97"/>
    <mergeCell ref="A79:B79"/>
    <mergeCell ref="A80:B80"/>
    <mergeCell ref="A85:B85"/>
    <mergeCell ref="A93:B93"/>
    <mergeCell ref="A106:B106"/>
    <mergeCell ref="F107:I107"/>
    <mergeCell ref="A112:B112"/>
    <mergeCell ref="F115:I115"/>
    <mergeCell ref="A107:B107"/>
    <mergeCell ref="F102:I102"/>
    <mergeCell ref="F112:I112"/>
    <mergeCell ref="A109:B109"/>
    <mergeCell ref="F106:I106"/>
    <mergeCell ref="A110:B110"/>
    <mergeCell ref="A101:B101"/>
    <mergeCell ref="A98:B98"/>
    <mergeCell ref="A105:B105"/>
    <mergeCell ref="A103:B103"/>
    <mergeCell ref="F103:I103"/>
    <mergeCell ref="F98:I98"/>
    <mergeCell ref="A99:B99"/>
    <mergeCell ref="F77:H77"/>
    <mergeCell ref="D91:J92"/>
    <mergeCell ref="F85:H85"/>
    <mergeCell ref="F69:H69"/>
    <mergeCell ref="F99:I99"/>
    <mergeCell ref="A76:B76"/>
    <mergeCell ref="A71:B71"/>
    <mergeCell ref="D95:I95"/>
    <mergeCell ref="F80:H80"/>
    <mergeCell ref="A91:B92"/>
    <mergeCell ref="A284:B284"/>
    <mergeCell ref="A287:B287"/>
    <mergeCell ref="A267:B267"/>
    <mergeCell ref="A279:B279"/>
    <mergeCell ref="A289:B289"/>
    <mergeCell ref="A286:B286"/>
    <mergeCell ref="A281:B281"/>
    <mergeCell ref="A60:B60"/>
    <mergeCell ref="A272:B272"/>
    <mergeCell ref="A243:B243"/>
    <mergeCell ref="F277:I277"/>
    <mergeCell ref="A84:B84"/>
    <mergeCell ref="A81:B81"/>
    <mergeCell ref="A102:B102"/>
    <mergeCell ref="A95:B95"/>
    <mergeCell ref="A66:B66"/>
    <mergeCell ref="F70:H70"/>
    <mergeCell ref="A62:B62"/>
    <mergeCell ref="A69:B69"/>
    <mergeCell ref="A94:B94"/>
    <mergeCell ref="A73:B73"/>
    <mergeCell ref="A183:B183"/>
    <mergeCell ref="A68:B68"/>
    <mergeCell ref="A108:B108"/>
    <mergeCell ref="A119:B119"/>
    <mergeCell ref="A78:B78"/>
    <mergeCell ref="A144:B144"/>
    <mergeCell ref="F58:H58"/>
    <mergeCell ref="A63:B63"/>
    <mergeCell ref="A275:B275"/>
    <mergeCell ref="A273:B273"/>
    <mergeCell ref="A224:B224"/>
    <mergeCell ref="A271:B271"/>
    <mergeCell ref="A270:B270"/>
    <mergeCell ref="A269:B269"/>
    <mergeCell ref="A268:B268"/>
    <mergeCell ref="A65:B65"/>
    <mergeCell ref="K314:L315"/>
    <mergeCell ref="D315:I315"/>
    <mergeCell ref="A309:B309"/>
    <mergeCell ref="A296:B296"/>
    <mergeCell ref="A297:B297"/>
    <mergeCell ref="A300:B300"/>
    <mergeCell ref="A304:B304"/>
    <mergeCell ref="A303:B303"/>
    <mergeCell ref="F310:I310"/>
    <mergeCell ref="D311:J311"/>
    <mergeCell ref="A218:B218"/>
    <mergeCell ref="A263:B263"/>
    <mergeCell ref="A283:B283"/>
    <mergeCell ref="A274:B274"/>
    <mergeCell ref="A306:B306"/>
    <mergeCell ref="A277:B277"/>
    <mergeCell ref="A278:B278"/>
    <mergeCell ref="A256:B256"/>
    <mergeCell ref="A266:B266"/>
    <mergeCell ref="A293:B293"/>
    <mergeCell ref="D317:I317"/>
    <mergeCell ref="A310:B310"/>
    <mergeCell ref="A285:B285"/>
    <mergeCell ref="A301:B301"/>
    <mergeCell ref="A308:B308"/>
    <mergeCell ref="A307:B307"/>
    <mergeCell ref="A294:B294"/>
    <mergeCell ref="A292:B292"/>
    <mergeCell ref="A305:B305"/>
    <mergeCell ref="F274:I274"/>
    <mergeCell ref="F273:I273"/>
    <mergeCell ref="F271:I271"/>
    <mergeCell ref="F268:I268"/>
    <mergeCell ref="F269:I269"/>
    <mergeCell ref="A312:B312"/>
    <mergeCell ref="D312:I312"/>
    <mergeCell ref="A311:B311"/>
    <mergeCell ref="F309:I309"/>
    <mergeCell ref="F284:I284"/>
    <mergeCell ref="A302:B302"/>
    <mergeCell ref="D318:I318"/>
    <mergeCell ref="A196:B196"/>
    <mergeCell ref="A214:B214"/>
    <mergeCell ref="D314:I314"/>
    <mergeCell ref="A254:B254"/>
    <mergeCell ref="F218:I218"/>
    <mergeCell ref="F294:I294"/>
    <mergeCell ref="F295:I295"/>
    <mergeCell ref="F306:I306"/>
    <mergeCell ref="M91:P91"/>
    <mergeCell ref="F82:H82"/>
    <mergeCell ref="F83:H83"/>
    <mergeCell ref="A86:B86"/>
    <mergeCell ref="F86:H86"/>
    <mergeCell ref="F84:H84"/>
    <mergeCell ref="K91:K92"/>
    <mergeCell ref="L91:L92"/>
    <mergeCell ref="A82:B82"/>
    <mergeCell ref="C91:C92"/>
    <mergeCell ref="F53:H53"/>
    <mergeCell ref="F52:H52"/>
    <mergeCell ref="F55:H55"/>
    <mergeCell ref="A70:B70"/>
    <mergeCell ref="F104:I104"/>
    <mergeCell ref="A72:B72"/>
    <mergeCell ref="F72:H72"/>
    <mergeCell ref="F79:H79"/>
    <mergeCell ref="A96:B96"/>
    <mergeCell ref="F57:H57"/>
    <mergeCell ref="A43:B43"/>
    <mergeCell ref="F42:H42"/>
    <mergeCell ref="A48:B48"/>
    <mergeCell ref="F48:H48"/>
    <mergeCell ref="F47:H47"/>
    <mergeCell ref="F43:H43"/>
    <mergeCell ref="A42:B42"/>
    <mergeCell ref="F44:H44"/>
    <mergeCell ref="A45:B45"/>
    <mergeCell ref="Q91:R91"/>
    <mergeCell ref="D88:I88"/>
    <mergeCell ref="A88:B88"/>
    <mergeCell ref="A83:B83"/>
    <mergeCell ref="A89:P89"/>
    <mergeCell ref="A53:B53"/>
    <mergeCell ref="A56:B56"/>
    <mergeCell ref="A74:B74"/>
    <mergeCell ref="F62:H62"/>
    <mergeCell ref="F75:H75"/>
    <mergeCell ref="A34:B34"/>
    <mergeCell ref="F34:H34"/>
    <mergeCell ref="F31:H31"/>
    <mergeCell ref="A31:B31"/>
    <mergeCell ref="A30:B30"/>
    <mergeCell ref="F30:H30"/>
    <mergeCell ref="A32:B32"/>
    <mergeCell ref="F32:H32"/>
    <mergeCell ref="A28:B28"/>
    <mergeCell ref="F28:H28"/>
    <mergeCell ref="F40:H40"/>
    <mergeCell ref="A40:B40"/>
    <mergeCell ref="A35:B35"/>
    <mergeCell ref="F35:H35"/>
    <mergeCell ref="F29:H29"/>
    <mergeCell ref="A33:B33"/>
    <mergeCell ref="F33:H33"/>
    <mergeCell ref="A29:B29"/>
    <mergeCell ref="F41:H41"/>
    <mergeCell ref="A36:B36"/>
    <mergeCell ref="A37:B37"/>
    <mergeCell ref="F37:H37"/>
    <mergeCell ref="F38:H38"/>
    <mergeCell ref="F36:H36"/>
    <mergeCell ref="A41:B41"/>
    <mergeCell ref="A38:B38"/>
    <mergeCell ref="A39:B39"/>
    <mergeCell ref="F39:H39"/>
    <mergeCell ref="A27:B27"/>
    <mergeCell ref="F27:H27"/>
    <mergeCell ref="A1:O1"/>
    <mergeCell ref="A2:O2"/>
    <mergeCell ref="A3:O3"/>
    <mergeCell ref="A4:O4"/>
    <mergeCell ref="D6:I6"/>
    <mergeCell ref="J6:K6"/>
    <mergeCell ref="J5:N5"/>
    <mergeCell ref="A10:B10"/>
    <mergeCell ref="A22:B22"/>
    <mergeCell ref="F22:H22"/>
    <mergeCell ref="D19:I19"/>
    <mergeCell ref="A26:B26"/>
    <mergeCell ref="F26:H26"/>
    <mergeCell ref="A24:B24"/>
    <mergeCell ref="F24:H24"/>
    <mergeCell ref="A23:B23"/>
    <mergeCell ref="F23:H23"/>
    <mergeCell ref="A25:B25"/>
    <mergeCell ref="A7:I7"/>
    <mergeCell ref="J7:N8"/>
    <mergeCell ref="A8:I8"/>
    <mergeCell ref="K15:K16"/>
    <mergeCell ref="A9:B9"/>
    <mergeCell ref="J9:N9"/>
    <mergeCell ref="D17:J17"/>
    <mergeCell ref="A20:B20"/>
    <mergeCell ref="C15:C16"/>
    <mergeCell ref="D15:J16"/>
    <mergeCell ref="L15:O15"/>
    <mergeCell ref="J10:N12"/>
    <mergeCell ref="A57:B57"/>
    <mergeCell ref="A61:B61"/>
    <mergeCell ref="A15:B16"/>
    <mergeCell ref="A13:P13"/>
    <mergeCell ref="A21:B21"/>
    <mergeCell ref="F21:H21"/>
    <mergeCell ref="A18:B18"/>
    <mergeCell ref="D18:J18"/>
    <mergeCell ref="A19:B19"/>
    <mergeCell ref="A17:B17"/>
    <mergeCell ref="A54:B54"/>
    <mergeCell ref="A55:B55"/>
    <mergeCell ref="A58:B58"/>
    <mergeCell ref="A67:B67"/>
    <mergeCell ref="A44:B44"/>
    <mergeCell ref="A47:B47"/>
    <mergeCell ref="A46:B46"/>
    <mergeCell ref="A51:B51"/>
    <mergeCell ref="A59:B59"/>
    <mergeCell ref="A64:B64"/>
    <mergeCell ref="F60:H60"/>
    <mergeCell ref="F71:H71"/>
    <mergeCell ref="F49:H49"/>
    <mergeCell ref="A49:B49"/>
    <mergeCell ref="F45:H45"/>
    <mergeCell ref="F46:H46"/>
    <mergeCell ref="F50:H50"/>
    <mergeCell ref="F59:H59"/>
    <mergeCell ref="A50:B50"/>
    <mergeCell ref="A52:B52"/>
    <mergeCell ref="A77:B77"/>
    <mergeCell ref="F101:I101"/>
    <mergeCell ref="F61:H61"/>
    <mergeCell ref="F74:H74"/>
    <mergeCell ref="F68:H68"/>
    <mergeCell ref="F56:H56"/>
    <mergeCell ref="F76:H76"/>
    <mergeCell ref="F63:H63"/>
    <mergeCell ref="F66:H66"/>
    <mergeCell ref="F64:H64"/>
    <mergeCell ref="F129:I129"/>
    <mergeCell ref="F54:H54"/>
    <mergeCell ref="F67:H67"/>
    <mergeCell ref="A75:B75"/>
    <mergeCell ref="A87:B87"/>
    <mergeCell ref="F96:I96"/>
    <mergeCell ref="A104:B104"/>
    <mergeCell ref="F73:H73"/>
    <mergeCell ref="D93:J93"/>
    <mergeCell ref="F87:H87"/>
    <mergeCell ref="F148:I148"/>
    <mergeCell ref="F147:I147"/>
    <mergeCell ref="F51:H51"/>
    <mergeCell ref="F131:I131"/>
    <mergeCell ref="F121:I121"/>
    <mergeCell ref="F127:I127"/>
    <mergeCell ref="F128:I128"/>
    <mergeCell ref="F125:I125"/>
    <mergeCell ref="F65:H65"/>
    <mergeCell ref="F130:I130"/>
    <mergeCell ref="F138:I138"/>
    <mergeCell ref="F139:I139"/>
    <mergeCell ref="F140:I140"/>
    <mergeCell ref="F141:I141"/>
    <mergeCell ref="F144:I144"/>
    <mergeCell ref="F146:I146"/>
    <mergeCell ref="F145:I145"/>
    <mergeCell ref="F154:I154"/>
    <mergeCell ref="D94:J94"/>
    <mergeCell ref="F97:I97"/>
    <mergeCell ref="F105:I105"/>
    <mergeCell ref="F132:I132"/>
    <mergeCell ref="F142:I142"/>
    <mergeCell ref="F150:I150"/>
    <mergeCell ref="F114:I114"/>
    <mergeCell ref="F149:I149"/>
    <mergeCell ref="F152:I152"/>
    <mergeCell ref="F307:I307"/>
    <mergeCell ref="F308:I308"/>
    <mergeCell ref="F303:I303"/>
    <mergeCell ref="F298:I298"/>
    <mergeCell ref="F297:I297"/>
    <mergeCell ref="F296:I296"/>
    <mergeCell ref="F304:I304"/>
    <mergeCell ref="F305:I305"/>
    <mergeCell ref="F302:I302"/>
    <mergeCell ref="F301:I301"/>
    <mergeCell ref="F279:I279"/>
    <mergeCell ref="F300:I300"/>
    <mergeCell ref="F281:I281"/>
    <mergeCell ref="F292:I292"/>
    <mergeCell ref="F283:I283"/>
    <mergeCell ref="F288:I288"/>
    <mergeCell ref="F285:I285"/>
    <mergeCell ref="F289:I289"/>
    <mergeCell ref="F287:I287"/>
    <mergeCell ref="F293:I293"/>
    <mergeCell ref="A264:B264"/>
    <mergeCell ref="A265:B265"/>
    <mergeCell ref="F258:I258"/>
    <mergeCell ref="A260:B260"/>
    <mergeCell ref="F257:I257"/>
    <mergeCell ref="F265:I265"/>
    <mergeCell ref="F264:I264"/>
    <mergeCell ref="A262:B262"/>
    <mergeCell ref="F259:I259"/>
    <mergeCell ref="F266:I266"/>
    <mergeCell ref="F272:I272"/>
    <mergeCell ref="F270:I270"/>
    <mergeCell ref="F255:I255"/>
    <mergeCell ref="F261:I261"/>
    <mergeCell ref="F256:I256"/>
    <mergeCell ref="F267:I267"/>
    <mergeCell ref="F254:I254"/>
    <mergeCell ref="F226:I226"/>
    <mergeCell ref="A253:B253"/>
    <mergeCell ref="F263:I263"/>
    <mergeCell ref="A257:B257"/>
    <mergeCell ref="F260:I260"/>
    <mergeCell ref="A261:B261"/>
    <mergeCell ref="A258:B258"/>
    <mergeCell ref="F262:I262"/>
    <mergeCell ref="F234:I234"/>
    <mergeCell ref="F253:I253"/>
    <mergeCell ref="F238:I238"/>
    <mergeCell ref="F242:I242"/>
    <mergeCell ref="F250:I250"/>
    <mergeCell ref="F244:I244"/>
    <mergeCell ref="F246:I246"/>
    <mergeCell ref="F249:I249"/>
    <mergeCell ref="F243:I243"/>
    <mergeCell ref="F241:I241"/>
    <mergeCell ref="F239:I239"/>
    <mergeCell ref="F236:I236"/>
    <mergeCell ref="F231:I231"/>
    <mergeCell ref="F230:I230"/>
    <mergeCell ref="F224:I224"/>
    <mergeCell ref="F228:I228"/>
    <mergeCell ref="F232:I232"/>
    <mergeCell ref="F229:I229"/>
    <mergeCell ref="F214:I214"/>
    <mergeCell ref="F219:I219"/>
    <mergeCell ref="F220:I220"/>
    <mergeCell ref="F221:I221"/>
    <mergeCell ref="F200:I200"/>
    <mergeCell ref="F209:I209"/>
    <mergeCell ref="F208:I208"/>
    <mergeCell ref="F201:I201"/>
    <mergeCell ref="F217:I217"/>
    <mergeCell ref="F204:I204"/>
    <mergeCell ref="F193:I193"/>
    <mergeCell ref="F206:I206"/>
    <mergeCell ref="F192:I192"/>
    <mergeCell ref="F176:I176"/>
    <mergeCell ref="F194:I194"/>
    <mergeCell ref="F195:I195"/>
    <mergeCell ref="F197:I197"/>
    <mergeCell ref="F177:I177"/>
    <mergeCell ref="F189:I189"/>
    <mergeCell ref="F158:I158"/>
    <mergeCell ref="F167:I167"/>
    <mergeCell ref="F173:I173"/>
    <mergeCell ref="F172:I172"/>
    <mergeCell ref="F165:I165"/>
    <mergeCell ref="F156:I156"/>
    <mergeCell ref="F157:I157"/>
    <mergeCell ref="F159:I159"/>
    <mergeCell ref="F160:I160"/>
    <mergeCell ref="F171:I171"/>
    <mergeCell ref="F155:I155"/>
    <mergeCell ref="A172:B172"/>
    <mergeCell ref="F175:I175"/>
    <mergeCell ref="F233:I233"/>
    <mergeCell ref="F196:I196"/>
    <mergeCell ref="F213:I213"/>
    <mergeCell ref="F205:I205"/>
    <mergeCell ref="F215:I215"/>
    <mergeCell ref="F198:I198"/>
    <mergeCell ref="A194:B194"/>
    <mergeCell ref="F178:I178"/>
    <mergeCell ref="F168:I168"/>
    <mergeCell ref="F184:I184"/>
    <mergeCell ref="A178:B178"/>
    <mergeCell ref="F183:I183"/>
    <mergeCell ref="A174:B174"/>
    <mergeCell ref="F174:I174"/>
    <mergeCell ref="F151:I151"/>
    <mergeCell ref="A193:B193"/>
    <mergeCell ref="F25:H25"/>
    <mergeCell ref="A150:B150"/>
    <mergeCell ref="A186:B186"/>
    <mergeCell ref="A187:B187"/>
    <mergeCell ref="F166:I166"/>
    <mergeCell ref="F185:I185"/>
    <mergeCell ref="F182:I182"/>
    <mergeCell ref="A115:B115"/>
  </mergeCells>
  <printOptions/>
  <pageMargins left="0.7480314960629921" right="0.35433070866141736" top="0.7874015748031497" bottom="0.3937007874015748" header="0.31496062992125984" footer="0.31496062992125984"/>
  <pageSetup fitToHeight="0" horizontalDpi="600" verticalDpi="600" orientation="landscape" paperSize="9" scale="70" r:id="rId1"/>
  <rowBreaks count="1" manualBreakCount="1">
    <brk id="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Gluhova</dc:creator>
  <cp:keywords/>
  <dc:description/>
  <cp:lastModifiedBy>Пользователь Windows</cp:lastModifiedBy>
  <cp:lastPrinted>2024-01-09T07:12:49Z</cp:lastPrinted>
  <dcterms:created xsi:type="dcterms:W3CDTF">2014-07-02T08:47:28Z</dcterms:created>
  <dcterms:modified xsi:type="dcterms:W3CDTF">2024-02-29T12:52:36Z</dcterms:modified>
  <cp:category/>
  <cp:version/>
  <cp:contentType/>
  <cp:contentStatus/>
</cp:coreProperties>
</file>